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29835" documentId="13_ncr:1_{2DC10D90-D63E-423F-BE6B-0ED375A0F33B}" xr6:coauthVersionLast="47" xr6:coauthVersionMax="47" xr10:uidLastSave="{1D2DD690-3FC4-4914-914E-D618F1FB58AE}"/>
  <bookViews>
    <workbookView xWindow="-98" yWindow="-98" windowWidth="23236" windowHeight="13875" tabRatio="681" firstSheet="1" activeTab="4" xr2:uid="{00000000-000D-0000-FFFF-FFFF00000000}"/>
  </bookViews>
  <sheets>
    <sheet name="Case Study" sheetId="28" r:id="rId1"/>
    <sheet name="Step 1" sheetId="29" r:id="rId2"/>
    <sheet name="Step 2" sheetId="26" r:id="rId3"/>
    <sheet name="Context" sheetId="44" r:id="rId4"/>
    <sheet name="Step 3" sheetId="27" r:id="rId5"/>
    <sheet name="Step 4" sheetId="45" r:id="rId6"/>
    <sheet name="Step 5" sheetId="46" r:id="rId7"/>
    <sheet name="Step 6 Safety Stocks" sheetId="34" r:id="rId8"/>
    <sheet name="Step 7" sheetId="48" r:id="rId9"/>
    <sheet name="Step 8 Segmentation" sheetId="39" r:id="rId10"/>
    <sheet name="Step 9 MOQ" sheetId="49" r:id="rId11"/>
    <sheet name="Triple smoothing" sheetId="4" state="hidden" r:id="rId12"/>
  </sheets>
  <externalReferences>
    <externalReference r:id="rId13"/>
  </externalReferences>
  <definedNames>
    <definedName name="alpha2">'[1]Smoothing &amp; Trend'!$D$3</definedName>
    <definedName name="alpha3">'[1]Holt-Winters'!$E$3</definedName>
    <definedName name="beta2">'[1]Smoothing &amp; Trend'!$E$3</definedName>
    <definedName name="beta3">'[1]Holt-Winters'!$F$3</definedName>
    <definedName name="gamma3">'[1]Holt-Winters'!$G$3</definedName>
    <definedName name="omega">'[1]Smoothing &amp; Damped Trend'!$F$3</definedName>
    <definedName name="solver_adj" localSheetId="1" hidden="1">'Step 1'!#REF!</definedName>
    <definedName name="solver_adj" localSheetId="2" hidden="1">'Step 2'!#REF!</definedName>
    <definedName name="solver_cvg" localSheetId="1" hidden="1">0.0001</definedName>
    <definedName name="solver_cvg" localSheetId="2"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8" hidden="1">0.0001</definedName>
    <definedName name="solver_cvg" localSheetId="10" hidden="1">0.0001</definedName>
    <definedName name="solver_drv" localSheetId="1" hidden="1">1</definedName>
    <definedName name="solver_drv" localSheetId="2"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8" hidden="1">1</definedName>
    <definedName name="solver_drv" localSheetId="10" hidden="1">1</definedName>
    <definedName name="solver_eng" localSheetId="1" hidden="1">3</definedName>
    <definedName name="solver_eng" localSheetId="2" hidden="1">3</definedName>
    <definedName name="solver_eng" localSheetId="4" hidden="1">3</definedName>
    <definedName name="solver_eng" localSheetId="5" hidden="1">3</definedName>
    <definedName name="solver_eng" localSheetId="6" hidden="1">3</definedName>
    <definedName name="solver_eng" localSheetId="7" hidden="1">3</definedName>
    <definedName name="solver_eng" localSheetId="8" hidden="1">3</definedName>
    <definedName name="solver_eng" localSheetId="9" hidden="1">1</definedName>
    <definedName name="solver_eng" localSheetId="10" hidden="1">3</definedName>
    <definedName name="solver_eng" localSheetId="11" hidden="1">1</definedName>
    <definedName name="solver_est" localSheetId="1" hidden="1">1</definedName>
    <definedName name="solver_est" localSheetId="2"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8" hidden="1">1</definedName>
    <definedName name="solver_est" localSheetId="10" hidden="1">1</definedName>
    <definedName name="solver_itr" localSheetId="1" hidden="1">2147483647</definedName>
    <definedName name="solver_itr" localSheetId="2"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8" hidden="1">2147483647</definedName>
    <definedName name="solver_itr" localSheetId="10" hidden="1">2147483647</definedName>
    <definedName name="solver_lhs1" localSheetId="1" hidden="1">'Step 1'!#REF!</definedName>
    <definedName name="solver_lhs1" localSheetId="2" hidden="1">'Step 2'!#REF!</definedName>
    <definedName name="solver_lhs1" localSheetId="4" hidden="1">'Step 3'!#REF!</definedName>
    <definedName name="solver_lhs1" localSheetId="5" hidden="1">'Step 4'!#REF!</definedName>
    <definedName name="solver_lhs1" localSheetId="6" hidden="1">'Step 5'!#REF!</definedName>
    <definedName name="solver_lhs1" localSheetId="7" hidden="1">'Step 6 Safety Stocks'!#REF!</definedName>
    <definedName name="solver_lhs1" localSheetId="8" hidden="1">'Step 7'!$Q$29</definedName>
    <definedName name="solver_lhs1" localSheetId="10" hidden="1">'Step 9 MOQ'!$O$4</definedName>
    <definedName name="solver_lhs2" localSheetId="1" hidden="1">'Step 1'!#REF!</definedName>
    <definedName name="solver_lhs2" localSheetId="2" hidden="1">'Step 2'!#REF!</definedName>
    <definedName name="solver_lhs2" localSheetId="4" hidden="1">'Step 3'!#REF!</definedName>
    <definedName name="solver_lhs2" localSheetId="5" hidden="1">'Step 4'!#REF!</definedName>
    <definedName name="solver_lhs2" localSheetId="6" hidden="1">'Step 5'!#REF!</definedName>
    <definedName name="solver_lhs2" localSheetId="7" hidden="1">'Step 6 Safety Stocks'!#REF!</definedName>
    <definedName name="solver_lhs2" localSheetId="8" hidden="1">'Step 7'!$Q$29</definedName>
    <definedName name="solver_lhs2" localSheetId="10" hidden="1">'Step 9 MOQ'!$O$4</definedName>
    <definedName name="solver_lhs3" localSheetId="1" hidden="1">'Step 1'!#REF!</definedName>
    <definedName name="solver_lhs3" localSheetId="2" hidden="1">'Step 2'!#REF!</definedName>
    <definedName name="solver_lhs3" localSheetId="4" hidden="1">'Step 3'!#REF!</definedName>
    <definedName name="solver_lhs3" localSheetId="5" hidden="1">'Step 4'!#REF!</definedName>
    <definedName name="solver_lhs3" localSheetId="6" hidden="1">'Step 5'!#REF!</definedName>
    <definedName name="solver_lhs3" localSheetId="7" hidden="1">'Step 6 Safety Stocks'!#REF!</definedName>
    <definedName name="solver_lhs3" localSheetId="8" hidden="1">'Step 7'!#REF!</definedName>
    <definedName name="solver_lhs3" localSheetId="10" hidden="1">'Step 9 MOQ'!$O$4</definedName>
    <definedName name="solver_lhs4" localSheetId="1" hidden="1">'Step 1'!#REF!</definedName>
    <definedName name="solver_lhs4" localSheetId="2" hidden="1">'Step 2'!#REF!</definedName>
    <definedName name="solver_lhs4" localSheetId="4" hidden="1">'Step 3'!#REF!</definedName>
    <definedName name="solver_lhs4" localSheetId="5" hidden="1">'Step 4'!#REF!</definedName>
    <definedName name="solver_lhs4" localSheetId="6" hidden="1">'Step 5'!#REF!</definedName>
    <definedName name="solver_lhs4" localSheetId="7" hidden="1">'Step 6 Safety Stocks'!#REF!</definedName>
    <definedName name="solver_lhs4" localSheetId="8" hidden="1">'Step 7'!#REF!</definedName>
    <definedName name="solver_lhs4" localSheetId="10" hidden="1">'Step 9 MOQ'!$E$2</definedName>
    <definedName name="solver_lhs5" localSheetId="1" hidden="1">'Step 1'!#REF!</definedName>
    <definedName name="solver_lhs5" localSheetId="2" hidden="1">'Step 2'!#REF!</definedName>
    <definedName name="solver_lhs5" localSheetId="4" hidden="1">'Step 3'!#REF!</definedName>
    <definedName name="solver_lhs5" localSheetId="5" hidden="1">'Step 4'!#REF!</definedName>
    <definedName name="solver_lhs5" localSheetId="6" hidden="1">'Step 5'!#REF!</definedName>
    <definedName name="solver_lhs5" localSheetId="7" hidden="1">'Step 6 Safety Stocks'!#REF!</definedName>
    <definedName name="solver_lhs5" localSheetId="8" hidden="1">'Step 7'!#REF!</definedName>
    <definedName name="solver_lhs5" localSheetId="10" hidden="1">'Step 9 MOQ'!$E$2</definedName>
    <definedName name="solver_lhs6" localSheetId="1" hidden="1">'Step 1'!#REF!</definedName>
    <definedName name="solver_lhs6" localSheetId="2" hidden="1">'Step 2'!#REF!</definedName>
    <definedName name="solver_lhs6" localSheetId="4" hidden="1">'Step 3'!#REF!</definedName>
    <definedName name="solver_lhs6" localSheetId="5" hidden="1">'Step 4'!#REF!</definedName>
    <definedName name="solver_lhs6" localSheetId="6" hidden="1">'Step 5'!#REF!</definedName>
    <definedName name="solver_lhs6" localSheetId="7" hidden="1">'Step 6 Safety Stocks'!#REF!</definedName>
    <definedName name="solver_lhs6" localSheetId="8" hidden="1">'Step 7'!#REF!</definedName>
    <definedName name="solver_lhs6" localSheetId="10" hidden="1">'Step 9 MOQ'!$E$2</definedName>
    <definedName name="solver_mip" localSheetId="1" hidden="1">2147483647</definedName>
    <definedName name="solver_mip" localSheetId="2"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8" hidden="1">2147483647</definedName>
    <definedName name="solver_mip" localSheetId="10" hidden="1">2147483647</definedName>
    <definedName name="solver_mni" localSheetId="1" hidden="1">30</definedName>
    <definedName name="solver_mni" localSheetId="2"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8" hidden="1">30</definedName>
    <definedName name="solver_mni" localSheetId="10" hidden="1">30</definedName>
    <definedName name="solver_mrt" localSheetId="1" hidden="1">0.075</definedName>
    <definedName name="solver_mrt" localSheetId="2"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8" hidden="1">0.075</definedName>
    <definedName name="solver_mrt" localSheetId="10" hidden="1">0.075</definedName>
    <definedName name="solver_msl" localSheetId="1" hidden="1">2</definedName>
    <definedName name="solver_msl" localSheetId="2"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8" hidden="1">2</definedName>
    <definedName name="solver_msl" localSheetId="10" hidden="1">2</definedName>
    <definedName name="solver_neg" localSheetId="1" hidden="1">1</definedName>
    <definedName name="solver_neg" localSheetId="2"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eg" localSheetId="8" hidden="1">1</definedName>
    <definedName name="solver_neg" localSheetId="9" hidden="1">1</definedName>
    <definedName name="solver_neg" localSheetId="10" hidden="1">1</definedName>
    <definedName name="solver_neg" localSheetId="11" hidden="1">1</definedName>
    <definedName name="solver_nod" localSheetId="1" hidden="1">2147483647</definedName>
    <definedName name="solver_nod" localSheetId="2"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8" hidden="1">2147483647</definedName>
    <definedName name="solver_nod" localSheetId="10" hidden="1">2147483647</definedName>
    <definedName name="solver_num" localSheetId="1" hidden="1">6</definedName>
    <definedName name="solver_num" localSheetId="2" hidden="1">6</definedName>
    <definedName name="solver_num" localSheetId="4" hidden="1">0</definedName>
    <definedName name="solver_num" localSheetId="5" hidden="1">0</definedName>
    <definedName name="solver_num" localSheetId="6" hidden="1">0</definedName>
    <definedName name="solver_num" localSheetId="7" hidden="1">0</definedName>
    <definedName name="solver_num" localSheetId="8" hidden="1">0</definedName>
    <definedName name="solver_num" localSheetId="9" hidden="1">0</definedName>
    <definedName name="solver_num" localSheetId="10" hidden="1">0</definedName>
    <definedName name="solver_num" localSheetId="11" hidden="1">0</definedName>
    <definedName name="solver_nwt" localSheetId="1" hidden="1">1</definedName>
    <definedName name="solver_nwt" localSheetId="2"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8" hidden="1">1</definedName>
    <definedName name="solver_nwt" localSheetId="10" hidden="1">1</definedName>
    <definedName name="solver_opt" localSheetId="1" hidden="1">'Step 1'!#REF!</definedName>
    <definedName name="solver_opt" localSheetId="2" hidden="1">'Step 2'!#REF!</definedName>
    <definedName name="solver_opt" localSheetId="9" hidden="1">'Step 8 Segmentation'!$A$1</definedName>
    <definedName name="solver_opt" localSheetId="11" hidden="1">'Triple smoothing'!$L$9</definedName>
    <definedName name="solver_pre" localSheetId="1" hidden="1">0.000001</definedName>
    <definedName name="solver_pre" localSheetId="2"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8" hidden="1">0.000001</definedName>
    <definedName name="solver_pre" localSheetId="10" hidden="1">0.000001</definedName>
    <definedName name="solver_rbv" localSheetId="1" hidden="1">1</definedName>
    <definedName name="solver_rbv" localSheetId="2" hidden="1">1</definedName>
    <definedName name="solver_rbv" localSheetId="4" hidden="1">1</definedName>
    <definedName name="solver_rbv" localSheetId="5" hidden="1">1</definedName>
    <definedName name="solver_rbv" localSheetId="6" hidden="1">1</definedName>
    <definedName name="solver_rbv" localSheetId="7" hidden="1">1</definedName>
    <definedName name="solver_rbv" localSheetId="8" hidden="1">1</definedName>
    <definedName name="solver_rbv" localSheetId="10" hidden="1">1</definedName>
    <definedName name="solver_rel1" localSheetId="1" hidden="1">1</definedName>
    <definedName name="solver_rel1" localSheetId="2" hidden="1">1</definedName>
    <definedName name="solver_rel1" localSheetId="4" hidden="1">1</definedName>
    <definedName name="solver_rel1" localSheetId="5" hidden="1">1</definedName>
    <definedName name="solver_rel1" localSheetId="6" hidden="1">1</definedName>
    <definedName name="solver_rel1" localSheetId="7" hidden="1">1</definedName>
    <definedName name="solver_rel1" localSheetId="8" hidden="1">1</definedName>
    <definedName name="solver_rel1" localSheetId="10" hidden="1">3</definedName>
    <definedName name="solver_rel2" localSheetId="1" hidden="1">3</definedName>
    <definedName name="solver_rel2" localSheetId="2" hidden="1">3</definedName>
    <definedName name="solver_rel2" localSheetId="4" hidden="1">3</definedName>
    <definedName name="solver_rel2" localSheetId="5" hidden="1">3</definedName>
    <definedName name="solver_rel2" localSheetId="6" hidden="1">3</definedName>
    <definedName name="solver_rel2" localSheetId="7" hidden="1">3</definedName>
    <definedName name="solver_rel2" localSheetId="8" hidden="1">3</definedName>
    <definedName name="solver_rel2" localSheetId="10" hidden="1">1</definedName>
    <definedName name="solver_rel3" localSheetId="1" hidden="1">1</definedName>
    <definedName name="solver_rel3" localSheetId="2" hidden="1">1</definedName>
    <definedName name="solver_rel3" localSheetId="4" hidden="1">1</definedName>
    <definedName name="solver_rel3" localSheetId="5" hidden="1">1</definedName>
    <definedName name="solver_rel3" localSheetId="6" hidden="1">1</definedName>
    <definedName name="solver_rel3" localSheetId="7" hidden="1">1</definedName>
    <definedName name="solver_rel3" localSheetId="8" hidden="1">1</definedName>
    <definedName name="solver_rel3" localSheetId="10" hidden="1">4</definedName>
    <definedName name="solver_rel4" localSheetId="1" hidden="1">3</definedName>
    <definedName name="solver_rel4" localSheetId="2" hidden="1">3</definedName>
    <definedName name="solver_rel4" localSheetId="4" hidden="1">3</definedName>
    <definedName name="solver_rel4" localSheetId="5" hidden="1">3</definedName>
    <definedName name="solver_rel4" localSheetId="6" hidden="1">3</definedName>
    <definedName name="solver_rel4" localSheetId="7" hidden="1">3</definedName>
    <definedName name="solver_rel4" localSheetId="8" hidden="1">3</definedName>
    <definedName name="solver_rel4" localSheetId="10" hidden="1">1</definedName>
    <definedName name="solver_rel5" localSheetId="1" hidden="1">1</definedName>
    <definedName name="solver_rel5" localSheetId="2" hidden="1">1</definedName>
    <definedName name="solver_rel5" localSheetId="4" hidden="1">1</definedName>
    <definedName name="solver_rel5" localSheetId="5" hidden="1">1</definedName>
    <definedName name="solver_rel5" localSheetId="6" hidden="1">1</definedName>
    <definedName name="solver_rel5" localSheetId="7" hidden="1">1</definedName>
    <definedName name="solver_rel5" localSheetId="8" hidden="1">1</definedName>
    <definedName name="solver_rel5" localSheetId="10" hidden="1">3</definedName>
    <definedName name="solver_rel6" localSheetId="1" hidden="1">3</definedName>
    <definedName name="solver_rel6" localSheetId="2" hidden="1">3</definedName>
    <definedName name="solver_rel6" localSheetId="4" hidden="1">3</definedName>
    <definedName name="solver_rel6" localSheetId="5" hidden="1">3</definedName>
    <definedName name="solver_rel6" localSheetId="6" hidden="1">3</definedName>
    <definedName name="solver_rel6" localSheetId="7" hidden="1">3</definedName>
    <definedName name="solver_rel6" localSheetId="8" hidden="1">3</definedName>
    <definedName name="solver_rel6" localSheetId="10" hidden="1">4</definedName>
    <definedName name="solver_rhs1" localSheetId="1" hidden="1">1.3</definedName>
    <definedName name="solver_rhs1" localSheetId="2" hidden="1">1.3</definedName>
    <definedName name="solver_rhs1" localSheetId="4" hidden="1">1.3</definedName>
    <definedName name="solver_rhs1" localSheetId="5" hidden="1">1.3</definedName>
    <definedName name="solver_rhs1" localSheetId="6" hidden="1">1.3</definedName>
    <definedName name="solver_rhs1" localSheetId="7" hidden="1">1.3</definedName>
    <definedName name="solver_rhs1" localSheetId="8" hidden="1">2</definedName>
    <definedName name="solver_rhs1" localSheetId="10" hidden="1">0</definedName>
    <definedName name="solver_rhs2" localSheetId="1" hidden="1">0.8</definedName>
    <definedName name="solver_rhs2" localSheetId="2" hidden="1">0.8</definedName>
    <definedName name="solver_rhs2" localSheetId="4" hidden="1">0.8</definedName>
    <definedName name="solver_rhs2" localSheetId="5" hidden="1">0.8</definedName>
    <definedName name="solver_rhs2" localSheetId="6" hidden="1">0.8</definedName>
    <definedName name="solver_rhs2" localSheetId="7" hidden="1">0.8</definedName>
    <definedName name="solver_rhs2" localSheetId="8" hidden="1">0</definedName>
    <definedName name="solver_rhs2" localSheetId="10" hidden="1">100</definedName>
    <definedName name="solver_rhs3" localSheetId="1" hidden="1">0.5</definedName>
    <definedName name="solver_rhs3" localSheetId="2" hidden="1">0.5</definedName>
    <definedName name="solver_rhs3" localSheetId="4" hidden="1">0.5</definedName>
    <definedName name="solver_rhs3" localSheetId="5" hidden="1">0.5</definedName>
    <definedName name="solver_rhs3" localSheetId="6" hidden="1">0.5</definedName>
    <definedName name="solver_rhs3" localSheetId="7" hidden="1">0.5</definedName>
    <definedName name="solver_rhs3" localSheetId="8" hidden="1">0.5</definedName>
    <definedName name="solver_rhs3" localSheetId="10" hidden="1">"integer"</definedName>
    <definedName name="solver_rhs4" localSheetId="1" hidden="1">0</definedName>
    <definedName name="solver_rhs4" localSheetId="2" hidden="1">0</definedName>
    <definedName name="solver_rhs4" localSheetId="4" hidden="1">0</definedName>
    <definedName name="solver_rhs4" localSheetId="5" hidden="1">0</definedName>
    <definedName name="solver_rhs4" localSheetId="6" hidden="1">0</definedName>
    <definedName name="solver_rhs4" localSheetId="7" hidden="1">0</definedName>
    <definedName name="solver_rhs4" localSheetId="8" hidden="1">0</definedName>
    <definedName name="solver_rhs4" localSheetId="10" hidden="1">1000</definedName>
    <definedName name="solver_rhs5" localSheetId="1" hidden="1">500</definedName>
    <definedName name="solver_rhs5" localSheetId="2" hidden="1">500</definedName>
    <definedName name="solver_rhs5" localSheetId="4" hidden="1">500</definedName>
    <definedName name="solver_rhs5" localSheetId="5" hidden="1">500</definedName>
    <definedName name="solver_rhs5" localSheetId="6" hidden="1">500</definedName>
    <definedName name="solver_rhs5" localSheetId="7" hidden="1">500</definedName>
    <definedName name="solver_rhs5" localSheetId="8" hidden="1">500</definedName>
    <definedName name="solver_rhs5" localSheetId="10" hidden="1">0</definedName>
    <definedName name="solver_rhs6" localSheetId="1" hidden="1">0</definedName>
    <definedName name="solver_rhs6" localSheetId="2" hidden="1">0</definedName>
    <definedName name="solver_rhs6" localSheetId="4" hidden="1">0</definedName>
    <definedName name="solver_rhs6" localSheetId="5" hidden="1">0</definedName>
    <definedName name="solver_rhs6" localSheetId="6" hidden="1">0</definedName>
    <definedName name="solver_rhs6" localSheetId="7" hidden="1">0</definedName>
    <definedName name="solver_rhs6" localSheetId="8" hidden="1">0</definedName>
    <definedName name="solver_rhs6" localSheetId="10" hidden="1">"integer"</definedName>
    <definedName name="solver_rlx" localSheetId="1" hidden="1">2</definedName>
    <definedName name="solver_rlx" localSheetId="2"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8" hidden="1">2</definedName>
    <definedName name="solver_rlx" localSheetId="10" hidden="1">2</definedName>
    <definedName name="solver_rsd" localSheetId="1" hidden="1">0</definedName>
    <definedName name="solver_rsd" localSheetId="2"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8" hidden="1">0</definedName>
    <definedName name="solver_rsd" localSheetId="10" hidden="1">0</definedName>
    <definedName name="solver_scl" localSheetId="1" hidden="1">1</definedName>
    <definedName name="solver_scl" localSheetId="2" hidden="1">1</definedName>
    <definedName name="solver_scl" localSheetId="4" hidden="1">1</definedName>
    <definedName name="solver_scl" localSheetId="5" hidden="1">1</definedName>
    <definedName name="solver_scl" localSheetId="6" hidden="1">1</definedName>
    <definedName name="solver_scl" localSheetId="7" hidden="1">1</definedName>
    <definedName name="solver_scl" localSheetId="8" hidden="1">1</definedName>
    <definedName name="solver_scl" localSheetId="10" hidden="1">1</definedName>
    <definedName name="solver_sho" localSheetId="1" hidden="1">2</definedName>
    <definedName name="solver_sho" localSheetId="2"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8" hidden="1">2</definedName>
    <definedName name="solver_sho" localSheetId="10" hidden="1">2</definedName>
    <definedName name="solver_ssz" localSheetId="1" hidden="1">100</definedName>
    <definedName name="solver_ssz" localSheetId="2"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ssz" localSheetId="8" hidden="1">100</definedName>
    <definedName name="solver_ssz" localSheetId="10" hidden="1">100</definedName>
    <definedName name="solver_tim" localSheetId="1" hidden="1">2147483647</definedName>
    <definedName name="solver_tim" localSheetId="2"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8" hidden="1">2147483647</definedName>
    <definedName name="solver_tim" localSheetId="10" hidden="1">2147483647</definedName>
    <definedName name="solver_tol" localSheetId="1" hidden="1">0.01</definedName>
    <definedName name="solver_tol" localSheetId="2"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8" hidden="1">0.01</definedName>
    <definedName name="solver_tol" localSheetId="10" hidden="1">0.01</definedName>
    <definedName name="solver_typ" localSheetId="1" hidden="1">2</definedName>
    <definedName name="solver_typ" localSheetId="2" hidden="1">2</definedName>
    <definedName name="solver_typ" localSheetId="4" hidden="1">1</definedName>
    <definedName name="solver_typ" localSheetId="5" hidden="1">1</definedName>
    <definedName name="solver_typ" localSheetId="6" hidden="1">1</definedName>
    <definedName name="solver_typ" localSheetId="7" hidden="1">1</definedName>
    <definedName name="solver_typ" localSheetId="8" hidden="1">1</definedName>
    <definedName name="solver_typ" localSheetId="9" hidden="1">1</definedName>
    <definedName name="solver_typ" localSheetId="10" hidden="1">1</definedName>
    <definedName name="solver_typ" localSheetId="11" hidden="1">1</definedName>
    <definedName name="solver_val" localSheetId="1" hidden="1">0</definedName>
    <definedName name="solver_val" localSheetId="2"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8" hidden="1">0</definedName>
    <definedName name="solver_val" localSheetId="9" hidden="1">0</definedName>
    <definedName name="solver_val" localSheetId="10" hidden="1">0</definedName>
    <definedName name="solver_val" localSheetId="11" hidden="1">0</definedName>
    <definedName name="solver_ver" localSheetId="1" hidden="1">3</definedName>
    <definedName name="solver_ver" localSheetId="2"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8" hidden="1">3</definedName>
    <definedName name="solver_ver" localSheetId="9" hidden="1">3</definedName>
    <definedName name="solver_ver" localSheetId="10" hidden="1">3</definedName>
    <definedName name="solver_ver" localSheetId="11" hidden="1">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46" i="27" l="1"/>
  <c r="P142" i="27"/>
  <c r="P144" i="27"/>
  <c r="P132" i="27"/>
  <c r="P131" i="27"/>
  <c r="P134" i="27"/>
  <c r="P138" i="27"/>
  <c r="P137" i="27"/>
  <c r="J137" i="27"/>
  <c r="B134" i="27"/>
  <c r="C134" i="27"/>
  <c r="D134" i="27"/>
  <c r="F134" i="27"/>
  <c r="G134" i="27"/>
  <c r="H134" i="27"/>
  <c r="I134" i="27"/>
  <c r="J134" i="27"/>
  <c r="H110" i="27"/>
  <c r="J2" i="27"/>
  <c r="J122" i="27"/>
  <c r="H135" i="27"/>
  <c r="F135" i="27"/>
  <c r="J3" i="27"/>
  <c r="J4" i="27"/>
  <c r="J5" i="27"/>
  <c r="J6" i="27"/>
  <c r="J7" i="27"/>
  <c r="J8" i="27"/>
  <c r="J9" i="27"/>
  <c r="J10" i="27"/>
  <c r="J11" i="27"/>
  <c r="J12" i="27"/>
  <c r="J13" i="27"/>
  <c r="J14" i="27"/>
  <c r="J15" i="27"/>
  <c r="J16" i="27"/>
  <c r="J17" i="27"/>
  <c r="J18" i="27"/>
  <c r="J19" i="27"/>
  <c r="J20" i="27"/>
  <c r="J21" i="27"/>
  <c r="J22" i="27"/>
  <c r="J23" i="27"/>
  <c r="J24" i="27"/>
  <c r="J25" i="27"/>
  <c r="J26" i="27"/>
  <c r="J27" i="27"/>
  <c r="J28" i="27"/>
  <c r="J29" i="27"/>
  <c r="J30" i="27"/>
  <c r="J31" i="27"/>
  <c r="J32" i="27"/>
  <c r="J33" i="27"/>
  <c r="J34" i="27"/>
  <c r="J35" i="27"/>
  <c r="J36" i="27"/>
  <c r="J37" i="27"/>
  <c r="J38" i="27"/>
  <c r="J39" i="27"/>
  <c r="J40" i="27"/>
  <c r="J41" i="27"/>
  <c r="J42" i="27"/>
  <c r="J43" i="27"/>
  <c r="J44" i="27"/>
  <c r="J45" i="27"/>
  <c r="J46" i="27"/>
  <c r="J47" i="27"/>
  <c r="J48" i="27"/>
  <c r="J49" i="27"/>
  <c r="J50" i="27"/>
  <c r="J51" i="27"/>
  <c r="J52" i="27"/>
  <c r="J53" i="27"/>
  <c r="J54" i="27"/>
  <c r="J55" i="27"/>
  <c r="J56" i="27"/>
  <c r="J57" i="27"/>
  <c r="J58" i="27"/>
  <c r="J59" i="27"/>
  <c r="J60" i="27"/>
  <c r="J61" i="27"/>
  <c r="J62" i="27"/>
  <c r="J63" i="27"/>
  <c r="J64" i="27"/>
  <c r="J65" i="27"/>
  <c r="J66" i="27"/>
  <c r="J67" i="27"/>
  <c r="J68" i="27"/>
  <c r="J69" i="27"/>
  <c r="J70" i="27"/>
  <c r="J71" i="27"/>
  <c r="J72" i="27"/>
  <c r="J73" i="27"/>
  <c r="J74" i="27"/>
  <c r="J75" i="27"/>
  <c r="J76" i="27"/>
  <c r="J77" i="27"/>
  <c r="J78" i="27"/>
  <c r="J79" i="27"/>
  <c r="J80" i="27"/>
  <c r="J81" i="27"/>
  <c r="J82" i="27"/>
  <c r="J83" i="27"/>
  <c r="J84" i="27"/>
  <c r="J85" i="27"/>
  <c r="J86" i="27"/>
  <c r="J87" i="27"/>
  <c r="J88" i="27"/>
  <c r="J89" i="27"/>
  <c r="J90" i="27"/>
  <c r="J91" i="27"/>
  <c r="J92" i="27"/>
  <c r="J93" i="27"/>
  <c r="J94" i="27"/>
  <c r="J95" i="27"/>
  <c r="J96" i="27"/>
  <c r="J97" i="27"/>
  <c r="J98" i="27"/>
  <c r="J99" i="27"/>
  <c r="J100" i="27"/>
  <c r="J101" i="27"/>
  <c r="J102" i="27"/>
  <c r="J103" i="27"/>
  <c r="J104" i="27"/>
  <c r="J105" i="27"/>
  <c r="J106" i="27"/>
  <c r="J107" i="27"/>
  <c r="J108" i="27"/>
  <c r="J109" i="27"/>
  <c r="J110" i="27"/>
  <c r="J111" i="27"/>
  <c r="J112" i="27"/>
  <c r="J113" i="27"/>
  <c r="J114" i="27"/>
  <c r="J115" i="27"/>
  <c r="J116" i="27"/>
  <c r="J117" i="27"/>
  <c r="J118" i="27"/>
  <c r="J119" i="27"/>
  <c r="J120" i="27"/>
  <c r="J121" i="27"/>
  <c r="G123" i="26"/>
  <c r="I123" i="26" s="1"/>
  <c r="B123" i="26" s="1"/>
  <c r="B123" i="29"/>
  <c r="F123" i="29"/>
  <c r="D123" i="29"/>
  <c r="O5" i="49"/>
  <c r="G2" i="49"/>
  <c r="H2" i="49" s="1"/>
  <c r="L2" i="49" l="1"/>
  <c r="I2" i="49"/>
  <c r="F3" i="49" s="1"/>
  <c r="K3" i="49" l="1"/>
  <c r="L3" i="49" s="1"/>
  <c r="K4" i="49" s="1"/>
  <c r="G3" i="49"/>
  <c r="H3" i="49" s="1"/>
  <c r="I3" i="49" l="1"/>
  <c r="F4" i="49" s="1"/>
  <c r="G4" i="49" l="1"/>
  <c r="H4" i="49" s="1"/>
  <c r="L4" i="49"/>
  <c r="K5" i="49" l="1"/>
  <c r="I4" i="49"/>
  <c r="F5" i="49" l="1"/>
  <c r="G5" i="49" s="1"/>
  <c r="H5" i="49" s="1"/>
  <c r="L5" i="49" l="1"/>
  <c r="K6" i="49" s="1"/>
  <c r="I5" i="49"/>
  <c r="F6" i="49" s="1"/>
  <c r="G6" i="49" s="1"/>
  <c r="H6" i="49" s="1"/>
  <c r="L6" i="49" l="1"/>
  <c r="K7" i="49" s="1"/>
  <c r="I6" i="49"/>
  <c r="F7" i="49" s="1"/>
  <c r="G7" i="49" s="1"/>
  <c r="H7" i="49" s="1"/>
  <c r="L7" i="49" l="1"/>
  <c r="K8" i="49" s="1"/>
  <c r="I7" i="49"/>
  <c r="F8" i="49" s="1"/>
  <c r="G8" i="49" l="1"/>
  <c r="H8" i="49" s="1"/>
  <c r="L8" i="49"/>
  <c r="K9" i="49" s="1"/>
  <c r="I8" i="49" l="1"/>
  <c r="F9" i="49" l="1"/>
  <c r="G9" i="49" s="1"/>
  <c r="H9" i="49" s="1"/>
  <c r="L9" i="49" l="1"/>
  <c r="K10" i="49" s="1"/>
  <c r="I9" i="49"/>
  <c r="F10" i="49" s="1"/>
  <c r="G10" i="49" l="1"/>
  <c r="H10" i="49" s="1"/>
  <c r="L10" i="49"/>
  <c r="K11" i="49" s="1"/>
  <c r="I10" i="49" l="1"/>
  <c r="F11" i="49" l="1"/>
  <c r="G11" i="49" s="1"/>
  <c r="H11" i="49" s="1"/>
  <c r="L11" i="49" l="1"/>
  <c r="K12" i="49" s="1"/>
  <c r="I11" i="49"/>
  <c r="F12" i="49" s="1"/>
  <c r="G12" i="49" l="1"/>
  <c r="H12" i="49" s="1"/>
  <c r="L12" i="49"/>
  <c r="K13" i="49" s="1"/>
  <c r="I12" i="49" l="1"/>
  <c r="F13" i="49" l="1"/>
  <c r="L13" i="49" s="1"/>
  <c r="K14" i="49" s="1"/>
  <c r="G13" i="49" l="1"/>
  <c r="H13" i="49" s="1"/>
  <c r="I13" i="49" l="1"/>
  <c r="F14" i="49" s="1"/>
  <c r="L14" i="49" s="1"/>
  <c r="K15" i="49" s="1"/>
  <c r="G14" i="49" l="1"/>
  <c r="H14" i="49" s="1"/>
  <c r="I14" i="49" l="1"/>
  <c r="F15" i="49" s="1"/>
  <c r="L15" i="49" s="1"/>
  <c r="K16" i="49" s="1"/>
  <c r="G15" i="49" l="1"/>
  <c r="H15" i="49" s="1"/>
  <c r="I15" i="49" l="1"/>
  <c r="F16" i="49" s="1"/>
  <c r="L16" i="49" s="1"/>
  <c r="K17" i="49" s="1"/>
  <c r="G16" i="49" l="1"/>
  <c r="H16" i="49" s="1"/>
  <c r="I16" i="49" l="1"/>
  <c r="F17" i="49" s="1"/>
  <c r="G17" i="49" s="1"/>
  <c r="H17" i="49" s="1"/>
  <c r="L17" i="49" l="1"/>
  <c r="K18" i="49" s="1"/>
  <c r="I17" i="49"/>
  <c r="F18" i="49" s="1"/>
  <c r="G18" i="49" l="1"/>
  <c r="H18" i="49" s="1"/>
  <c r="L18" i="49"/>
  <c r="K19" i="49" s="1"/>
  <c r="I18" i="49" l="1"/>
  <c r="F19" i="49" l="1"/>
  <c r="L19" i="49" s="1"/>
  <c r="K20" i="49" s="1"/>
  <c r="G19" i="49" l="1"/>
  <c r="H19" i="49" s="1"/>
  <c r="I19" i="49"/>
  <c r="F20" i="49" s="1"/>
  <c r="G20" i="49" l="1"/>
  <c r="H20" i="49" s="1"/>
  <c r="L20" i="49"/>
  <c r="K21" i="49" s="1"/>
  <c r="I20" i="49" l="1"/>
  <c r="F21" i="49" l="1"/>
  <c r="L21" i="49" s="1"/>
  <c r="K22" i="49" s="1"/>
  <c r="G21" i="49" l="1"/>
  <c r="H21" i="49" s="1"/>
  <c r="I21" i="49" l="1"/>
  <c r="F22" i="49" s="1"/>
  <c r="G22" i="49" s="1"/>
  <c r="H22" i="49" s="1"/>
  <c r="L22" i="49" l="1"/>
  <c r="K23" i="49" s="1"/>
  <c r="I22" i="49"/>
  <c r="F23" i="49" l="1"/>
  <c r="L23" i="49" s="1"/>
  <c r="K24" i="49" s="1"/>
  <c r="G23" i="49" l="1"/>
  <c r="H23" i="49" s="1"/>
  <c r="I23" i="49" l="1"/>
  <c r="F24" i="49" s="1"/>
  <c r="L24" i="49" s="1"/>
  <c r="K25" i="49" s="1"/>
  <c r="G24" i="49" l="1"/>
  <c r="H24" i="49" s="1"/>
  <c r="I24" i="49" l="1"/>
  <c r="F25" i="49" s="1"/>
  <c r="L25" i="49" l="1"/>
  <c r="K26" i="49" s="1"/>
  <c r="G25" i="49"/>
  <c r="H25" i="49" s="1"/>
  <c r="I25" i="49" l="1"/>
  <c r="F26" i="49" s="1"/>
  <c r="G26" i="49" s="1"/>
  <c r="H26" i="49" s="1"/>
  <c r="L26" i="49" l="1"/>
  <c r="K27" i="49" s="1"/>
  <c r="I26" i="49"/>
  <c r="F27" i="49" l="1"/>
  <c r="G27" i="49" s="1"/>
  <c r="H27" i="49" s="1"/>
  <c r="L27" i="49" l="1"/>
  <c r="K28" i="49" s="1"/>
  <c r="I27" i="49"/>
  <c r="F28" i="49" s="1"/>
  <c r="G28" i="49" l="1"/>
  <c r="H28" i="49" s="1"/>
  <c r="L28" i="49"/>
  <c r="K29" i="49" s="1"/>
  <c r="I28" i="49" l="1"/>
  <c r="F29" i="49" l="1"/>
  <c r="L29" i="49" s="1"/>
  <c r="K30" i="49" s="1"/>
  <c r="G29" i="49" l="1"/>
  <c r="H29" i="49" s="1"/>
  <c r="I29" i="49" l="1"/>
  <c r="F30" i="49" s="1"/>
  <c r="G30" i="49" s="1"/>
  <c r="H30" i="49" s="1"/>
  <c r="L30" i="49" l="1"/>
  <c r="K31" i="49" s="1"/>
  <c r="I30" i="49"/>
  <c r="F31" i="49" l="1"/>
  <c r="L31" i="49" s="1"/>
  <c r="K32" i="49" s="1"/>
  <c r="G31" i="49" l="1"/>
  <c r="H31" i="49" s="1"/>
  <c r="I31" i="49" l="1"/>
  <c r="F32" i="49" s="1"/>
  <c r="G32" i="49" s="1"/>
  <c r="H32" i="49" s="1"/>
  <c r="L32" i="49" l="1"/>
  <c r="K33" i="49" s="1"/>
  <c r="I32" i="49"/>
  <c r="F33" i="49" l="1"/>
  <c r="G33" i="49" s="1"/>
  <c r="H33" i="49" s="1"/>
  <c r="L33" i="49" l="1"/>
  <c r="K34" i="49" s="1"/>
  <c r="I33" i="49"/>
  <c r="F34" i="49" s="1"/>
  <c r="G34" i="49" l="1"/>
  <c r="H34" i="49" s="1"/>
  <c r="L34" i="49"/>
  <c r="K35" i="49" s="1"/>
  <c r="I34" i="49" l="1"/>
  <c r="F35" i="49" l="1"/>
  <c r="G35" i="49" s="1"/>
  <c r="H35" i="49" s="1"/>
  <c r="L35" i="49" l="1"/>
  <c r="K36" i="49" s="1"/>
  <c r="I35" i="49"/>
  <c r="F36" i="49" s="1"/>
  <c r="G36" i="49" l="1"/>
  <c r="H36" i="49" s="1"/>
  <c r="L36" i="49"/>
  <c r="K37" i="49" s="1"/>
  <c r="I36" i="49" l="1"/>
  <c r="F37" i="49" l="1"/>
  <c r="G37" i="49" s="1"/>
  <c r="H37" i="49" s="1"/>
  <c r="L37" i="49" l="1"/>
  <c r="K38" i="49" s="1"/>
  <c r="I37" i="49"/>
  <c r="F38" i="49" s="1"/>
  <c r="G38" i="49" l="1"/>
  <c r="H38" i="49" s="1"/>
  <c r="L38" i="49"/>
  <c r="K39" i="49" s="1"/>
  <c r="I38" i="49" l="1"/>
  <c r="F39" i="49" l="1"/>
  <c r="G39" i="49" s="1"/>
  <c r="H39" i="49" s="1"/>
  <c r="L39" i="49" l="1"/>
  <c r="K40" i="49" s="1"/>
  <c r="I39" i="49"/>
  <c r="F40" i="49" s="1"/>
  <c r="G40" i="49" l="1"/>
  <c r="H40" i="49" s="1"/>
  <c r="L40" i="49"/>
  <c r="K41" i="49" s="1"/>
  <c r="I40" i="49" l="1"/>
  <c r="F41" i="49" l="1"/>
  <c r="L41" i="49" s="1"/>
  <c r="K42" i="49" s="1"/>
  <c r="G41" i="49" l="1"/>
  <c r="H41" i="49" s="1"/>
  <c r="I41" i="49" l="1"/>
  <c r="F42" i="49" s="1"/>
  <c r="G42" i="49" s="1"/>
  <c r="H42" i="49" s="1"/>
  <c r="L42" i="49" l="1"/>
  <c r="K43" i="49" s="1"/>
  <c r="I42" i="49"/>
  <c r="F43" i="49" l="1"/>
  <c r="L43" i="49" s="1"/>
  <c r="K44" i="49" s="1"/>
  <c r="G43" i="49" l="1"/>
  <c r="H43" i="49" s="1"/>
  <c r="I43" i="49" l="1"/>
  <c r="F44" i="49" s="1"/>
  <c r="G44" i="49" s="1"/>
  <c r="H44" i="49" s="1"/>
  <c r="L44" i="49" l="1"/>
  <c r="K45" i="49" s="1"/>
  <c r="I44" i="49"/>
  <c r="F45" i="49" l="1"/>
  <c r="G45" i="49" s="1"/>
  <c r="H45" i="49" s="1"/>
  <c r="L45" i="49" l="1"/>
  <c r="K46" i="49" s="1"/>
  <c r="I45" i="49"/>
  <c r="F46" i="49" s="1"/>
  <c r="G46" i="49" l="1"/>
  <c r="H46" i="49" s="1"/>
  <c r="L46" i="49"/>
  <c r="K47" i="49" s="1"/>
  <c r="I46" i="49" l="1"/>
  <c r="F47" i="49" l="1"/>
  <c r="L47" i="49" s="1"/>
  <c r="K48" i="49" s="1"/>
  <c r="G47" i="49" l="1"/>
  <c r="H47" i="49" s="1"/>
  <c r="I47" i="49" l="1"/>
  <c r="F48" i="49" s="1"/>
  <c r="G48" i="49" s="1"/>
  <c r="H48" i="49" s="1"/>
  <c r="L48" i="49" l="1"/>
  <c r="K49" i="49" s="1"/>
  <c r="I48" i="49"/>
  <c r="F49" i="49" l="1"/>
  <c r="G49" i="49" s="1"/>
  <c r="H49" i="49" s="1"/>
  <c r="L49" i="49" l="1"/>
  <c r="K50" i="49" s="1"/>
  <c r="I49" i="49"/>
  <c r="F50" i="49" s="1"/>
  <c r="G50" i="49" l="1"/>
  <c r="H50" i="49" s="1"/>
  <c r="L50" i="49"/>
  <c r="K51" i="49" s="1"/>
  <c r="I50" i="49" l="1"/>
  <c r="F51" i="49" l="1"/>
  <c r="G51" i="49" s="1"/>
  <c r="H51" i="49" s="1"/>
  <c r="L51" i="49" l="1"/>
  <c r="K52" i="49" s="1"/>
  <c r="I51" i="49"/>
  <c r="F52" i="49" s="1"/>
  <c r="G52" i="49" l="1"/>
  <c r="H52" i="49" s="1"/>
  <c r="L52" i="49"/>
  <c r="K53" i="49" s="1"/>
  <c r="I52" i="49" l="1"/>
  <c r="F53" i="49" l="1"/>
  <c r="G53" i="49" s="1"/>
  <c r="H53" i="49" s="1"/>
  <c r="L53" i="49" l="1"/>
  <c r="K54" i="49" s="1"/>
  <c r="I53" i="49"/>
  <c r="F54" i="49" s="1"/>
  <c r="G54" i="49" l="1"/>
  <c r="H54" i="49" s="1"/>
  <c r="L54" i="49"/>
  <c r="K55" i="49" s="1"/>
  <c r="I54" i="49" l="1"/>
  <c r="F55" i="49" l="1"/>
  <c r="L55" i="49" s="1"/>
  <c r="K56" i="49" s="1"/>
  <c r="G55" i="49" l="1"/>
  <c r="H55" i="49" s="1"/>
  <c r="I55" i="49" l="1"/>
  <c r="F56" i="49" s="1"/>
  <c r="G56" i="49" s="1"/>
  <c r="H56" i="49" s="1"/>
  <c r="L56" i="49" l="1"/>
  <c r="K57" i="49" s="1"/>
  <c r="I56" i="49"/>
  <c r="F57" i="49" l="1"/>
  <c r="G57" i="49" s="1"/>
  <c r="H57" i="49" s="1"/>
  <c r="L57" i="49" l="1"/>
  <c r="K58" i="49" s="1"/>
  <c r="I57" i="49"/>
  <c r="F58" i="49" s="1"/>
  <c r="G58" i="49" l="1"/>
  <c r="H58" i="49" s="1"/>
  <c r="L58" i="49"/>
  <c r="K59" i="49" s="1"/>
  <c r="I58" i="49" l="1"/>
  <c r="F59" i="49" l="1"/>
  <c r="G59" i="49" s="1"/>
  <c r="H59" i="49" s="1"/>
  <c r="L59" i="49" l="1"/>
  <c r="K60" i="49" s="1"/>
  <c r="I59" i="49"/>
  <c r="F60" i="49" s="1"/>
  <c r="G60" i="49" l="1"/>
  <c r="H60" i="49" s="1"/>
  <c r="L60" i="49"/>
  <c r="K61" i="49" s="1"/>
  <c r="I60" i="49" l="1"/>
  <c r="F61" i="49" l="1"/>
  <c r="L61" i="49" s="1"/>
  <c r="K62" i="49" s="1"/>
  <c r="G61" i="49" l="1"/>
  <c r="H61" i="49" s="1"/>
  <c r="I61" i="49" l="1"/>
  <c r="F62" i="49" s="1"/>
  <c r="L62" i="49" s="1"/>
  <c r="K63" i="49" s="1"/>
  <c r="G62" i="49" l="1"/>
  <c r="H62" i="49" s="1"/>
  <c r="I62" i="49" l="1"/>
  <c r="F63" i="49" s="1"/>
  <c r="G63" i="49" s="1"/>
  <c r="H63" i="49" s="1"/>
  <c r="L63" i="49" l="1"/>
  <c r="K64" i="49" s="1"/>
  <c r="I63" i="49"/>
  <c r="F64" i="49" s="1"/>
  <c r="G64" i="49" l="1"/>
  <c r="H64" i="49" s="1"/>
  <c r="L64" i="49"/>
  <c r="K65" i="49" s="1"/>
  <c r="I64" i="49" l="1"/>
  <c r="F65" i="49" l="1"/>
  <c r="G65" i="49" s="1"/>
  <c r="H65" i="49" s="1"/>
  <c r="L65" i="49" l="1"/>
  <c r="K66" i="49" s="1"/>
  <c r="I65" i="49"/>
  <c r="F66" i="49" s="1"/>
  <c r="G66" i="49" l="1"/>
  <c r="H66" i="49" s="1"/>
  <c r="L66" i="49"/>
  <c r="K67" i="49" s="1"/>
  <c r="I66" i="49" l="1"/>
  <c r="F67" i="49" l="1"/>
  <c r="L67" i="49" s="1"/>
  <c r="K68" i="49" s="1"/>
  <c r="G67" i="49" l="1"/>
  <c r="H67" i="49" s="1"/>
  <c r="I67" i="49" l="1"/>
  <c r="F68" i="49" s="1"/>
  <c r="L68" i="49" s="1"/>
  <c r="K69" i="49" s="1"/>
  <c r="G68" i="49" l="1"/>
  <c r="H68" i="49" s="1"/>
  <c r="I68" i="49" l="1"/>
  <c r="F69" i="49" s="1"/>
  <c r="G69" i="49" s="1"/>
  <c r="H69" i="49" s="1"/>
  <c r="L69" i="49" l="1"/>
  <c r="K70" i="49" s="1"/>
  <c r="I69" i="49"/>
  <c r="F70" i="49" s="1"/>
  <c r="G70" i="49" l="1"/>
  <c r="H70" i="49" s="1"/>
  <c r="L70" i="49"/>
  <c r="K71" i="49" s="1"/>
  <c r="I70" i="49" l="1"/>
  <c r="F71" i="49" l="1"/>
  <c r="G71" i="49" s="1"/>
  <c r="H71" i="49" s="1"/>
  <c r="L71" i="49" l="1"/>
  <c r="K72" i="49" s="1"/>
  <c r="I71" i="49"/>
  <c r="F72" i="49" s="1"/>
  <c r="G72" i="49" l="1"/>
  <c r="H72" i="49" s="1"/>
  <c r="L72" i="49"/>
  <c r="K73" i="49" s="1"/>
  <c r="I72" i="49" l="1"/>
  <c r="F73" i="49" l="1"/>
  <c r="L73" i="49" s="1"/>
  <c r="K74" i="49" s="1"/>
  <c r="G73" i="49" l="1"/>
  <c r="H73" i="49" s="1"/>
  <c r="I73" i="49" l="1"/>
  <c r="F74" i="49" s="1"/>
  <c r="G74" i="49" s="1"/>
  <c r="H74" i="49" s="1"/>
  <c r="L74" i="49" l="1"/>
  <c r="K75" i="49" s="1"/>
  <c r="I74" i="49"/>
  <c r="F75" i="49" l="1"/>
  <c r="L75" i="49" s="1"/>
  <c r="K76" i="49" s="1"/>
  <c r="G75" i="49" l="1"/>
  <c r="H75" i="49" s="1"/>
  <c r="I75" i="49" l="1"/>
  <c r="F76" i="49" s="1"/>
  <c r="G76" i="49" s="1"/>
  <c r="H76" i="49" s="1"/>
  <c r="L76" i="49" l="1"/>
  <c r="K77" i="49" s="1"/>
  <c r="I76" i="49"/>
  <c r="F77" i="49" l="1"/>
  <c r="G77" i="49" s="1"/>
  <c r="H77" i="49" s="1"/>
  <c r="L77" i="49" l="1"/>
  <c r="K78" i="49" s="1"/>
  <c r="I77" i="49"/>
  <c r="F78" i="49" s="1"/>
  <c r="G78" i="49" l="1"/>
  <c r="H78" i="49" s="1"/>
  <c r="L78" i="49"/>
  <c r="K79" i="49" s="1"/>
  <c r="I78" i="49" l="1"/>
  <c r="F79" i="49" l="1"/>
  <c r="G79" i="49" s="1"/>
  <c r="H79" i="49" s="1"/>
  <c r="L79" i="49" l="1"/>
  <c r="K80" i="49" s="1"/>
  <c r="I79" i="49"/>
  <c r="F80" i="49" s="1"/>
  <c r="G80" i="49" l="1"/>
  <c r="H80" i="49" s="1"/>
  <c r="L80" i="49"/>
  <c r="K81" i="49" s="1"/>
  <c r="I80" i="49" l="1"/>
  <c r="F81" i="49" l="1"/>
  <c r="G81" i="49" s="1"/>
  <c r="H81" i="49" s="1"/>
  <c r="L81" i="49" l="1"/>
  <c r="K82" i="49" s="1"/>
  <c r="I81" i="49"/>
  <c r="F82" i="49" s="1"/>
  <c r="G82" i="49" l="1"/>
  <c r="H82" i="49" s="1"/>
  <c r="L82" i="49"/>
  <c r="K83" i="49" s="1"/>
  <c r="I82" i="49" l="1"/>
  <c r="F83" i="49" l="1"/>
  <c r="G83" i="49" s="1"/>
  <c r="H83" i="49" s="1"/>
  <c r="L83" i="49" l="1"/>
  <c r="K84" i="49" s="1"/>
  <c r="I83" i="49"/>
  <c r="F84" i="49" s="1"/>
  <c r="G84" i="49" l="1"/>
  <c r="H84" i="49" s="1"/>
  <c r="L84" i="49"/>
  <c r="K85" i="49" s="1"/>
  <c r="I84" i="49" l="1"/>
  <c r="F85" i="49" l="1"/>
  <c r="L85" i="49" s="1"/>
  <c r="K86" i="49" s="1"/>
  <c r="G85" i="49" l="1"/>
  <c r="H85" i="49" s="1"/>
  <c r="I85" i="49" l="1"/>
  <c r="F86" i="49" s="1"/>
  <c r="G86" i="49" s="1"/>
  <c r="H86" i="49" s="1"/>
  <c r="L86" i="49" l="1"/>
  <c r="K87" i="49" s="1"/>
  <c r="I86" i="49"/>
  <c r="F87" i="49" l="1"/>
  <c r="L87" i="49" s="1"/>
  <c r="K88" i="49" s="1"/>
  <c r="G87" i="49" l="1"/>
  <c r="H87" i="49" s="1"/>
  <c r="I87" i="49" l="1"/>
  <c r="F88" i="49" s="1"/>
  <c r="G88" i="49" s="1"/>
  <c r="H88" i="49" s="1"/>
  <c r="L88" i="49" l="1"/>
  <c r="K89" i="49" s="1"/>
  <c r="I88" i="49"/>
  <c r="F89" i="49" l="1"/>
  <c r="L89" i="49" s="1"/>
  <c r="K90" i="49" s="1"/>
  <c r="G89" i="49" l="1"/>
  <c r="H89" i="49" s="1"/>
  <c r="I89" i="49" l="1"/>
  <c r="F90" i="49" s="1"/>
  <c r="G90" i="49" s="1"/>
  <c r="H90" i="49" s="1"/>
  <c r="L90" i="49" l="1"/>
  <c r="K91" i="49" s="1"/>
  <c r="I90" i="49"/>
  <c r="F91" i="49" l="1"/>
  <c r="L91" i="49" s="1"/>
  <c r="K92" i="49" s="1"/>
  <c r="G91" i="49" l="1"/>
  <c r="H91" i="49" s="1"/>
  <c r="I91" i="49" l="1"/>
  <c r="F92" i="49" s="1"/>
  <c r="G92" i="49" s="1"/>
  <c r="H92" i="49" s="1"/>
  <c r="L92" i="49" l="1"/>
  <c r="K93" i="49" s="1"/>
  <c r="I92" i="49"/>
  <c r="F93" i="49" l="1"/>
  <c r="G93" i="49" s="1"/>
  <c r="H93" i="49" s="1"/>
  <c r="L93" i="49" l="1"/>
  <c r="K94" i="49" s="1"/>
  <c r="I93" i="49"/>
  <c r="F94" i="49" s="1"/>
  <c r="G94" i="49" l="1"/>
  <c r="H94" i="49" s="1"/>
  <c r="L94" i="49"/>
  <c r="K95" i="49" s="1"/>
  <c r="I94" i="49" l="1"/>
  <c r="F95" i="49" l="1"/>
  <c r="G95" i="49" s="1"/>
  <c r="H95" i="49" s="1"/>
  <c r="L95" i="49" l="1"/>
  <c r="K96" i="49" s="1"/>
  <c r="I95" i="49"/>
  <c r="F96" i="49" s="1"/>
  <c r="G96" i="49" l="1"/>
  <c r="H96" i="49" s="1"/>
  <c r="L96" i="49"/>
  <c r="K97" i="49" s="1"/>
  <c r="I96" i="49" l="1"/>
  <c r="F97" i="49" l="1"/>
  <c r="G97" i="49" s="1"/>
  <c r="H97" i="49" s="1"/>
  <c r="L97" i="49" l="1"/>
  <c r="K98" i="49" s="1"/>
  <c r="I97" i="49"/>
  <c r="F98" i="49" s="1"/>
  <c r="G98" i="49" l="1"/>
  <c r="H98" i="49" s="1"/>
  <c r="L98" i="49"/>
  <c r="K99" i="49" s="1"/>
  <c r="I98" i="49" l="1"/>
  <c r="F99" i="49" l="1"/>
  <c r="L99" i="49" s="1"/>
  <c r="K100" i="49" s="1"/>
  <c r="G99" i="49" l="1"/>
  <c r="H99" i="49" s="1"/>
  <c r="I99" i="49" l="1"/>
  <c r="F100" i="49" s="1"/>
  <c r="L100" i="49" s="1"/>
  <c r="K101" i="49" s="1"/>
  <c r="G100" i="49" l="1"/>
  <c r="H100" i="49" s="1"/>
  <c r="I100" i="49" l="1"/>
  <c r="F101" i="49" s="1"/>
  <c r="L101" i="49" s="1"/>
  <c r="K102" i="49" s="1"/>
  <c r="G101" i="49" l="1"/>
  <c r="H101" i="49" s="1"/>
  <c r="I101" i="49" l="1"/>
  <c r="F102" i="49" s="1"/>
  <c r="G102" i="49" s="1"/>
  <c r="H102" i="49" s="1"/>
  <c r="L102" i="49" l="1"/>
  <c r="K103" i="49" s="1"/>
  <c r="I102" i="49"/>
  <c r="F103" i="49" l="1"/>
  <c r="G103" i="49" s="1"/>
  <c r="H103" i="49" s="1"/>
  <c r="L103" i="49" l="1"/>
  <c r="K104" i="49" s="1"/>
  <c r="I103" i="49"/>
  <c r="F104" i="49" s="1"/>
  <c r="G104" i="49" l="1"/>
  <c r="H104" i="49" s="1"/>
  <c r="L104" i="49"/>
  <c r="K105" i="49" s="1"/>
  <c r="I104" i="49" l="1"/>
  <c r="F105" i="49" l="1"/>
  <c r="L105" i="49" s="1"/>
  <c r="K106" i="49" s="1"/>
  <c r="G105" i="49" l="1"/>
  <c r="H105" i="49" s="1"/>
  <c r="I105" i="49" l="1"/>
  <c r="F106" i="49" s="1"/>
  <c r="G106" i="49" s="1"/>
  <c r="H106" i="49" s="1"/>
  <c r="L106" i="49" l="1"/>
  <c r="K107" i="49" s="1"/>
  <c r="I106" i="49"/>
  <c r="F107" i="49" l="1"/>
  <c r="G107" i="49" s="1"/>
  <c r="H107" i="49" s="1"/>
  <c r="L107" i="49" l="1"/>
  <c r="K108" i="49" s="1"/>
  <c r="I107" i="49"/>
  <c r="F108" i="49" s="1"/>
  <c r="G108" i="49" l="1"/>
  <c r="H108" i="49" s="1"/>
  <c r="L108" i="49"/>
  <c r="K109" i="49" s="1"/>
  <c r="I108" i="49" l="1"/>
  <c r="F109" i="49" l="1"/>
  <c r="G109" i="49" s="1"/>
  <c r="H109" i="49" s="1"/>
  <c r="L109" i="49" l="1"/>
  <c r="K110" i="49" s="1"/>
  <c r="I109" i="49"/>
  <c r="F110" i="49" s="1"/>
  <c r="G110" i="49" l="1"/>
  <c r="H110" i="49" s="1"/>
  <c r="L110" i="49"/>
  <c r="K111" i="49" s="1"/>
  <c r="I110" i="49" l="1"/>
  <c r="F111" i="49" l="1"/>
  <c r="G111" i="49" s="1"/>
  <c r="H111" i="49" s="1"/>
  <c r="L111" i="49" l="1"/>
  <c r="K112" i="49" s="1"/>
  <c r="I111" i="49"/>
  <c r="F112" i="49" s="1"/>
  <c r="G112" i="49" l="1"/>
  <c r="H112" i="49" s="1"/>
  <c r="L112" i="49"/>
  <c r="K113" i="49" s="1"/>
  <c r="I112" i="49" l="1"/>
  <c r="F113" i="49" l="1"/>
  <c r="L113" i="49" s="1"/>
  <c r="K114" i="49" s="1"/>
  <c r="G113" i="49" l="1"/>
  <c r="H113" i="49" s="1"/>
  <c r="I113" i="49" l="1"/>
  <c r="F114" i="49" s="1"/>
  <c r="G114" i="49" s="1"/>
  <c r="H114" i="49" s="1"/>
  <c r="L114" i="49" l="1"/>
  <c r="K115" i="49" s="1"/>
  <c r="I114" i="49"/>
  <c r="F115" i="49" l="1"/>
  <c r="G115" i="49" s="1"/>
  <c r="H115" i="49" s="1"/>
  <c r="L115" i="49" l="1"/>
  <c r="K116" i="49" s="1"/>
  <c r="I115" i="49"/>
  <c r="F116" i="49" s="1"/>
  <c r="G116" i="49" l="1"/>
  <c r="H116" i="49" s="1"/>
  <c r="L116" i="49"/>
  <c r="K117" i="49" s="1"/>
  <c r="I116" i="49" l="1"/>
  <c r="F117" i="49" l="1"/>
  <c r="G117" i="49" s="1"/>
  <c r="H117" i="49" s="1"/>
  <c r="L117" i="49" l="1"/>
  <c r="K118" i="49" s="1"/>
  <c r="I117" i="49"/>
  <c r="F118" i="49" s="1"/>
  <c r="G118" i="49" l="1"/>
  <c r="H118" i="49" s="1"/>
  <c r="L118" i="49"/>
  <c r="K119" i="49" s="1"/>
  <c r="I118" i="49" l="1"/>
  <c r="F119" i="49" l="1"/>
  <c r="G119" i="49" s="1"/>
  <c r="H119" i="49" s="1"/>
  <c r="L119" i="49" l="1"/>
  <c r="K120" i="49" s="1"/>
  <c r="I119" i="49"/>
  <c r="F120" i="49" s="1"/>
  <c r="G120" i="49" l="1"/>
  <c r="H120" i="49" s="1"/>
  <c r="L120" i="49"/>
  <c r="K121" i="49" s="1"/>
  <c r="I120" i="49" l="1"/>
  <c r="F121" i="49" l="1"/>
  <c r="G121" i="49" s="1"/>
  <c r="H121" i="49" s="1"/>
  <c r="L121" i="49" l="1"/>
  <c r="K122" i="49" s="1"/>
  <c r="I121" i="49"/>
  <c r="F122" i="49" s="1"/>
  <c r="G122" i="49" l="1"/>
  <c r="H122" i="49" s="1"/>
  <c r="L122" i="49"/>
  <c r="I122" i="49" l="1"/>
  <c r="Q2" i="39" l="1"/>
  <c r="L2" i="45"/>
  <c r="K3" i="45" s="1"/>
  <c r="L2" i="48"/>
  <c r="K3" i="48" s="1"/>
  <c r="G2" i="48"/>
  <c r="I2" i="48" s="1"/>
  <c r="F124" i="34"/>
  <c r="F130" i="34"/>
  <c r="F131" i="34"/>
  <c r="F125" i="34"/>
  <c r="F126" i="34"/>
  <c r="F127" i="34"/>
  <c r="F128" i="34"/>
  <c r="F129" i="34"/>
  <c r="F132" i="34"/>
  <c r="F133" i="34"/>
  <c r="L2" i="46"/>
  <c r="K3" i="46" s="1"/>
  <c r="I2" i="46"/>
  <c r="F3" i="46" s="1"/>
  <c r="G2" i="46"/>
  <c r="H2" i="46" s="1"/>
  <c r="G2" i="45"/>
  <c r="I2" i="45" s="1"/>
  <c r="F3" i="45" s="1"/>
  <c r="F3" i="48" l="1"/>
  <c r="H2" i="48"/>
  <c r="L3" i="48"/>
  <c r="K4" i="48" s="1"/>
  <c r="L3" i="46"/>
  <c r="K4" i="46" s="1"/>
  <c r="G3" i="46"/>
  <c r="H3" i="46" s="1"/>
  <c r="I3" i="46"/>
  <c r="F4" i="46" s="1"/>
  <c r="L3" i="45"/>
  <c r="K4" i="45" s="1"/>
  <c r="G3" i="45"/>
  <c r="H3" i="45" s="1"/>
  <c r="I3" i="45"/>
  <c r="F4" i="45" s="1"/>
  <c r="H2" i="45"/>
  <c r="L2" i="39"/>
  <c r="G2" i="39"/>
  <c r="I2" i="39" s="1"/>
  <c r="F3" i="39" s="1"/>
  <c r="Q3" i="39" s="1"/>
  <c r="D122" i="34"/>
  <c r="D121" i="34"/>
  <c r="D120" i="34"/>
  <c r="D119" i="34"/>
  <c r="D118" i="34"/>
  <c r="D117" i="34"/>
  <c r="D116" i="34"/>
  <c r="D115" i="34"/>
  <c r="D114" i="34"/>
  <c r="D113" i="34"/>
  <c r="D112" i="34"/>
  <c r="D111" i="34"/>
  <c r="D110" i="34"/>
  <c r="D109" i="34"/>
  <c r="D108" i="34"/>
  <c r="D107" i="34"/>
  <c r="D106" i="34"/>
  <c r="D105" i="34"/>
  <c r="D104" i="34"/>
  <c r="D103" i="34"/>
  <c r="D102" i="34"/>
  <c r="D101" i="34"/>
  <c r="D100" i="34"/>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D18" i="34"/>
  <c r="D17" i="34"/>
  <c r="D16" i="34"/>
  <c r="D15" i="34"/>
  <c r="D14" i="34"/>
  <c r="D13" i="34"/>
  <c r="D12" i="34"/>
  <c r="D11" i="34"/>
  <c r="D10" i="34"/>
  <c r="D9" i="34"/>
  <c r="D8" i="34"/>
  <c r="D7" i="34"/>
  <c r="D6" i="34"/>
  <c r="D5" i="34"/>
  <c r="D4" i="34"/>
  <c r="D3" i="34"/>
  <c r="I2" i="34"/>
  <c r="J2" i="34" s="1"/>
  <c r="N2" i="34"/>
  <c r="M3" i="34" s="1"/>
  <c r="D2" i="34"/>
  <c r="L2" i="27"/>
  <c r="K3" i="27" s="1"/>
  <c r="G2" i="27"/>
  <c r="G3" i="48" l="1"/>
  <c r="H3" i="48" s="1"/>
  <c r="I3" i="48"/>
  <c r="F4" i="48" s="1"/>
  <c r="G4" i="46"/>
  <c r="H4" i="46" s="1"/>
  <c r="L4" i="46"/>
  <c r="K5" i="46" s="1"/>
  <c r="G4" i="45"/>
  <c r="H4" i="45" s="1"/>
  <c r="L4" i="45"/>
  <c r="K5" i="45" s="1"/>
  <c r="K3" i="39"/>
  <c r="L3" i="39" s="1"/>
  <c r="K4" i="39" s="1"/>
  <c r="G3" i="39"/>
  <c r="H3" i="39" s="1"/>
  <c r="H2" i="39"/>
  <c r="K2" i="34"/>
  <c r="I2" i="27"/>
  <c r="H2" i="27"/>
  <c r="G7" i="4"/>
  <c r="G4" i="48" l="1"/>
  <c r="H4" i="48" s="1"/>
  <c r="L4" i="48"/>
  <c r="K5" i="48" s="1"/>
  <c r="I4" i="46"/>
  <c r="I4" i="45"/>
  <c r="I3" i="39"/>
  <c r="F4" i="39" s="1"/>
  <c r="F3" i="27"/>
  <c r="H3" i="34"/>
  <c r="A24" i="4"/>
  <c r="A34" i="4" s="1"/>
  <c r="A44" i="4" s="1"/>
  <c r="A54" i="4" s="1"/>
  <c r="A64" i="4" s="1"/>
  <c r="A23" i="4"/>
  <c r="A33" i="4" s="1"/>
  <c r="A43" i="4" s="1"/>
  <c r="A53" i="4" s="1"/>
  <c r="A63" i="4" s="1"/>
  <c r="A22" i="4"/>
  <c r="A32" i="4" s="1"/>
  <c r="A42" i="4" s="1"/>
  <c r="A52" i="4" s="1"/>
  <c r="A62" i="4" s="1"/>
  <c r="A21" i="4"/>
  <c r="A31" i="4" s="1"/>
  <c r="A41" i="4" s="1"/>
  <c r="A51" i="4" s="1"/>
  <c r="A61" i="4" s="1"/>
  <c r="A20" i="4"/>
  <c r="A30" i="4" s="1"/>
  <c r="A40" i="4" s="1"/>
  <c r="A50" i="4" s="1"/>
  <c r="A60" i="4" s="1"/>
  <c r="A19" i="4"/>
  <c r="A29" i="4" s="1"/>
  <c r="A39" i="4" s="1"/>
  <c r="A49" i="4" s="1"/>
  <c r="A59" i="4" s="1"/>
  <c r="A18" i="4"/>
  <c r="A28" i="4" s="1"/>
  <c r="A38" i="4" s="1"/>
  <c r="A48" i="4" s="1"/>
  <c r="A58" i="4" s="1"/>
  <c r="A17" i="4"/>
  <c r="A27" i="4" s="1"/>
  <c r="A37" i="4" s="1"/>
  <c r="A47" i="4" s="1"/>
  <c r="A57" i="4" s="1"/>
  <c r="A16" i="4"/>
  <c r="A26" i="4" s="1"/>
  <c r="A36" i="4" s="1"/>
  <c r="A46" i="4" s="1"/>
  <c r="A56" i="4" s="1"/>
  <c r="A15" i="4"/>
  <c r="A25" i="4" s="1"/>
  <c r="A35" i="4" s="1"/>
  <c r="A45" i="4" s="1"/>
  <c r="A55" i="4" s="1"/>
  <c r="K4" i="4"/>
  <c r="G3" i="27" l="1"/>
  <c r="H3" i="27" s="1"/>
  <c r="Q4" i="39"/>
  <c r="I4" i="48"/>
  <c r="F5" i="46"/>
  <c r="F5" i="45"/>
  <c r="L5" i="45" s="1"/>
  <c r="K6" i="45" s="1"/>
  <c r="G4" i="39"/>
  <c r="H4" i="39" s="1"/>
  <c r="L4" i="39"/>
  <c r="K5" i="39" s="1"/>
  <c r="N3" i="34"/>
  <c r="M4" i="34" s="1"/>
  <c r="I3" i="34"/>
  <c r="I3" i="27"/>
  <c r="G14" i="4"/>
  <c r="G13" i="4"/>
  <c r="G12" i="4"/>
  <c r="G11" i="4"/>
  <c r="G10" i="4"/>
  <c r="G9" i="4"/>
  <c r="G8" i="4"/>
  <c r="G6" i="4"/>
  <c r="G5" i="4"/>
  <c r="E5" i="4"/>
  <c r="F5" i="48" l="1"/>
  <c r="G5" i="46"/>
  <c r="H5" i="46" s="1"/>
  <c r="L5" i="46"/>
  <c r="K6" i="46" s="1"/>
  <c r="G5" i="45"/>
  <c r="H5" i="45" s="1"/>
  <c r="I4" i="39"/>
  <c r="F4" i="27"/>
  <c r="J3" i="34"/>
  <c r="K3" i="34"/>
  <c r="H6" i="4"/>
  <c r="F5" i="39" l="1"/>
  <c r="L5" i="39"/>
  <c r="K6" i="39" s="1"/>
  <c r="I5" i="45"/>
  <c r="F6" i="45" s="1"/>
  <c r="L6" i="45" s="1"/>
  <c r="K7" i="45" s="1"/>
  <c r="G5" i="48"/>
  <c r="H5" i="48" s="1"/>
  <c r="L5" i="48"/>
  <c r="K6" i="48" s="1"/>
  <c r="I5" i="46"/>
  <c r="G4" i="27"/>
  <c r="H4" i="27" s="1"/>
  <c r="H4" i="34"/>
  <c r="H7" i="4"/>
  <c r="I4" i="27" l="1"/>
  <c r="Q5" i="39"/>
  <c r="G5" i="39"/>
  <c r="G6" i="45"/>
  <c r="H6" i="45" s="1"/>
  <c r="I5" i="48"/>
  <c r="F6" i="46"/>
  <c r="I4" i="34"/>
  <c r="J4" i="34" s="1"/>
  <c r="N4" i="34"/>
  <c r="M5" i="34" s="1"/>
  <c r="H8" i="4"/>
  <c r="H5" i="39" l="1"/>
  <c r="I5" i="39"/>
  <c r="I6" i="45"/>
  <c r="F6" i="48"/>
  <c r="G6" i="46"/>
  <c r="H6" i="46" s="1"/>
  <c r="L6" i="46"/>
  <c r="K7" i="46" s="1"/>
  <c r="F7" i="45"/>
  <c r="L7" i="45" s="1"/>
  <c r="K8" i="45" s="1"/>
  <c r="G7" i="45"/>
  <c r="H7" i="45" s="1"/>
  <c r="K4" i="34"/>
  <c r="H5" i="34"/>
  <c r="H9" i="4"/>
  <c r="F6" i="39" l="1"/>
  <c r="I6" i="46"/>
  <c r="F7" i="46" s="1"/>
  <c r="G6" i="48"/>
  <c r="H6" i="48" s="1"/>
  <c r="L6" i="48"/>
  <c r="K7" i="48" s="1"/>
  <c r="L7" i="46"/>
  <c r="K8" i="46" s="1"/>
  <c r="G7" i="46"/>
  <c r="H7" i="46" s="1"/>
  <c r="I7" i="45"/>
  <c r="F8" i="45" s="1"/>
  <c r="G8" i="45"/>
  <c r="H8" i="45" s="1"/>
  <c r="L8" i="45"/>
  <c r="K9" i="45" s="1"/>
  <c r="I5" i="34"/>
  <c r="J5" i="34" s="1"/>
  <c r="N5" i="34"/>
  <c r="M6" i="34" s="1"/>
  <c r="H10" i="4"/>
  <c r="Q6" i="39" l="1"/>
  <c r="L6" i="39"/>
  <c r="K7" i="39" s="1"/>
  <c r="G6" i="39"/>
  <c r="H6" i="39" s="1"/>
  <c r="I6" i="39"/>
  <c r="F7" i="39" s="1"/>
  <c r="I6" i="48"/>
  <c r="I7" i="46"/>
  <c r="I8" i="45"/>
  <c r="K5" i="34"/>
  <c r="H11" i="4"/>
  <c r="Q7" i="39" l="1"/>
  <c r="G7" i="39"/>
  <c r="L7" i="39"/>
  <c r="K8" i="39" s="1"/>
  <c r="H6" i="34"/>
  <c r="F7" i="48"/>
  <c r="F8" i="46"/>
  <c r="F9" i="45"/>
  <c r="L9" i="45"/>
  <c r="K10" i="45" s="1"/>
  <c r="G9" i="45"/>
  <c r="H9" i="45" s="1"/>
  <c r="N6" i="34"/>
  <c r="M7" i="34" s="1"/>
  <c r="I6" i="34"/>
  <c r="J6" i="34" s="1"/>
  <c r="H12" i="4"/>
  <c r="H7" i="39" l="1"/>
  <c r="I7" i="39"/>
  <c r="G7" i="48"/>
  <c r="H7" i="48" s="1"/>
  <c r="L7" i="48"/>
  <c r="K8" i="48" s="1"/>
  <c r="L8" i="46"/>
  <c r="K9" i="46" s="1"/>
  <c r="G8" i="46"/>
  <c r="H8" i="46" s="1"/>
  <c r="I9" i="45"/>
  <c r="F10" i="45" s="1"/>
  <c r="K6" i="34"/>
  <c r="H7" i="34"/>
  <c r="H13" i="4"/>
  <c r="F8" i="39" l="1"/>
  <c r="I8" i="46"/>
  <c r="F9" i="46" s="1"/>
  <c r="I7" i="48"/>
  <c r="L9" i="46"/>
  <c r="K10" i="46" s="1"/>
  <c r="G9" i="46"/>
  <c r="H9" i="46" s="1"/>
  <c r="L10" i="45"/>
  <c r="K11" i="45" s="1"/>
  <c r="G10" i="45"/>
  <c r="H10" i="45" s="1"/>
  <c r="N7" i="34"/>
  <c r="M8" i="34" s="1"/>
  <c r="I7" i="34"/>
  <c r="J7" i="34" s="1"/>
  <c r="H14" i="4"/>
  <c r="L8" i="39" l="1"/>
  <c r="K9" i="39" s="1"/>
  <c r="Q8" i="39"/>
  <c r="G8" i="39"/>
  <c r="H8" i="39" s="1"/>
  <c r="F8" i="48"/>
  <c r="I9" i="46"/>
  <c r="I10" i="45"/>
  <c r="K7" i="34"/>
  <c r="H15" i="4"/>
  <c r="I8" i="39" l="1"/>
  <c r="H8" i="34"/>
  <c r="G8" i="48"/>
  <c r="H8" i="48" s="1"/>
  <c r="L8" i="48"/>
  <c r="K9" i="48" s="1"/>
  <c r="F10" i="46"/>
  <c r="F11" i="45"/>
  <c r="L11" i="45"/>
  <c r="K12" i="45" s="1"/>
  <c r="G11" i="45"/>
  <c r="H11" i="45" s="1"/>
  <c r="H16" i="4"/>
  <c r="F9" i="39" l="1"/>
  <c r="N8" i="34"/>
  <c r="M9" i="34" s="1"/>
  <c r="I8" i="34"/>
  <c r="I8" i="48"/>
  <c r="G10" i="46"/>
  <c r="H10" i="46" s="1"/>
  <c r="L10" i="46"/>
  <c r="K11" i="46" s="1"/>
  <c r="I10" i="46"/>
  <c r="F11" i="46" s="1"/>
  <c r="I11" i="45"/>
  <c r="F12" i="45" s="1"/>
  <c r="G12" i="45" s="1"/>
  <c r="H12" i="45" s="1"/>
  <c r="L12" i="45"/>
  <c r="K13" i="45" s="1"/>
  <c r="H17" i="4"/>
  <c r="Q9" i="39" l="1"/>
  <c r="L9" i="39"/>
  <c r="K10" i="39" s="1"/>
  <c r="G9" i="39"/>
  <c r="H9" i="39" s="1"/>
  <c r="J8" i="34"/>
  <c r="K8" i="34"/>
  <c r="F9" i="48"/>
  <c r="G11" i="46"/>
  <c r="H11" i="46" s="1"/>
  <c r="L11" i="46"/>
  <c r="K12" i="46" s="1"/>
  <c r="I11" i="46"/>
  <c r="F12" i="46" s="1"/>
  <c r="I12" i="45"/>
  <c r="H18" i="4"/>
  <c r="I9" i="39" l="1"/>
  <c r="H9" i="34"/>
  <c r="G9" i="48"/>
  <c r="H9" i="48" s="1"/>
  <c r="L9" i="48"/>
  <c r="K10" i="48" s="1"/>
  <c r="G12" i="46"/>
  <c r="H12" i="46" s="1"/>
  <c r="L12" i="46"/>
  <c r="K13" i="46" s="1"/>
  <c r="I12" i="46"/>
  <c r="F13" i="46" s="1"/>
  <c r="F13" i="45"/>
  <c r="G13" i="45" s="1"/>
  <c r="H13" i="45" s="1"/>
  <c r="H19" i="4"/>
  <c r="F10" i="39" l="1"/>
  <c r="I9" i="34"/>
  <c r="J9" i="34" s="1"/>
  <c r="N9" i="34"/>
  <c r="M10" i="34" s="1"/>
  <c r="K9" i="34"/>
  <c r="H10" i="34" s="1"/>
  <c r="L13" i="45"/>
  <c r="K14" i="45" s="1"/>
  <c r="I9" i="48"/>
  <c r="G13" i="46"/>
  <c r="H13" i="46" s="1"/>
  <c r="I13" i="46"/>
  <c r="F14" i="46" s="1"/>
  <c r="L13" i="46"/>
  <c r="K14" i="46" s="1"/>
  <c r="I13" i="45"/>
  <c r="F14" i="45" s="1"/>
  <c r="H20" i="4"/>
  <c r="Q10" i="39" l="1"/>
  <c r="L10" i="39"/>
  <c r="K11" i="39" s="1"/>
  <c r="G10" i="39"/>
  <c r="H10" i="39" s="1"/>
  <c r="I10" i="34"/>
  <c r="N10" i="34"/>
  <c r="M11" i="34" s="1"/>
  <c r="F10" i="48"/>
  <c r="G14" i="46"/>
  <c r="H14" i="46" s="1"/>
  <c r="L14" i="46"/>
  <c r="K15" i="46" s="1"/>
  <c r="I14" i="46"/>
  <c r="F15" i="46" s="1"/>
  <c r="L14" i="45"/>
  <c r="K15" i="45" s="1"/>
  <c r="G14" i="45"/>
  <c r="H14" i="45" s="1"/>
  <c r="H21" i="4"/>
  <c r="I10" i="39" l="1"/>
  <c r="J10" i="34"/>
  <c r="K10" i="34"/>
  <c r="L10" i="48"/>
  <c r="K11" i="48" s="1"/>
  <c r="G10" i="48"/>
  <c r="H10" i="48" s="1"/>
  <c r="G15" i="46"/>
  <c r="L15" i="46"/>
  <c r="K16" i="46" s="1"/>
  <c r="I14" i="45"/>
  <c r="H22" i="4"/>
  <c r="F11" i="39" l="1"/>
  <c r="H11" i="34"/>
  <c r="I10" i="48"/>
  <c r="H15" i="46"/>
  <c r="I15" i="46"/>
  <c r="F15" i="45"/>
  <c r="L15" i="45" s="1"/>
  <c r="K16" i="45" s="1"/>
  <c r="G15" i="45"/>
  <c r="H15" i="45" s="1"/>
  <c r="H23" i="4"/>
  <c r="Q11" i="39" l="1"/>
  <c r="G11" i="39"/>
  <c r="H11" i="39" s="1"/>
  <c r="L11" i="39"/>
  <c r="K12" i="39" s="1"/>
  <c r="N11" i="34"/>
  <c r="M12" i="34" s="1"/>
  <c r="I11" i="34"/>
  <c r="J11" i="34" s="1"/>
  <c r="F11" i="48"/>
  <c r="F16" i="46"/>
  <c r="I15" i="45"/>
  <c r="F16" i="45" s="1"/>
  <c r="G16" i="45"/>
  <c r="H16" i="45" s="1"/>
  <c r="L16" i="45"/>
  <c r="K17" i="45" s="1"/>
  <c r="H25" i="4"/>
  <c r="H24" i="4"/>
  <c r="I11" i="39" l="1"/>
  <c r="K11" i="34"/>
  <c r="G11" i="48"/>
  <c r="H11" i="48" s="1"/>
  <c r="L11" i="48"/>
  <c r="K12" i="48" s="1"/>
  <c r="G16" i="46"/>
  <c r="H16" i="46" s="1"/>
  <c r="L16" i="46"/>
  <c r="K17" i="46" s="1"/>
  <c r="I16" i="45"/>
  <c r="F17" i="45" s="1"/>
  <c r="H26" i="4"/>
  <c r="F12" i="39" l="1"/>
  <c r="H12" i="34"/>
  <c r="I16" i="46"/>
  <c r="F17" i="46" s="1"/>
  <c r="I11" i="48"/>
  <c r="F12" i="48" s="1"/>
  <c r="G12" i="48" s="1"/>
  <c r="H12" i="48" s="1"/>
  <c r="G17" i="46"/>
  <c r="H17" i="46" s="1"/>
  <c r="L17" i="46"/>
  <c r="K18" i="46" s="1"/>
  <c r="I17" i="46"/>
  <c r="F18" i="46" s="1"/>
  <c r="L17" i="45"/>
  <c r="K18" i="45" s="1"/>
  <c r="G17" i="45"/>
  <c r="H17" i="45" s="1"/>
  <c r="H28" i="4"/>
  <c r="H27" i="4"/>
  <c r="L12" i="39" l="1"/>
  <c r="K13" i="39" s="1"/>
  <c r="G12" i="39"/>
  <c r="H12" i="39" s="1"/>
  <c r="I12" i="39"/>
  <c r="F13" i="39" s="1"/>
  <c r="Q12" i="39"/>
  <c r="I12" i="34"/>
  <c r="J12" i="34" s="1"/>
  <c r="N12" i="34"/>
  <c r="M13" i="34" s="1"/>
  <c r="K12" i="34"/>
  <c r="H13" i="34" s="1"/>
  <c r="L12" i="48"/>
  <c r="K13" i="48" s="1"/>
  <c r="I12" i="48"/>
  <c r="G18" i="46"/>
  <c r="H18" i="46" s="1"/>
  <c r="L18" i="46"/>
  <c r="K19" i="46" s="1"/>
  <c r="I18" i="46"/>
  <c r="F19" i="46" s="1"/>
  <c r="G19" i="46"/>
  <c r="H19" i="46" s="1"/>
  <c r="I17" i="45"/>
  <c r="H29" i="4"/>
  <c r="Q13" i="39" l="1"/>
  <c r="G13" i="39"/>
  <c r="H13" i="39" s="1"/>
  <c r="L13" i="39"/>
  <c r="K14" i="39" s="1"/>
  <c r="I13" i="39"/>
  <c r="F14" i="39" s="1"/>
  <c r="I13" i="34"/>
  <c r="J13" i="34" s="1"/>
  <c r="N13" i="34"/>
  <c r="M14" i="34" s="1"/>
  <c r="K13" i="34"/>
  <c r="H14" i="34" s="1"/>
  <c r="L19" i="46"/>
  <c r="K20" i="46" s="1"/>
  <c r="F13" i="48"/>
  <c r="F18" i="45"/>
  <c r="I19" i="46"/>
  <c r="F20" i="46" s="1"/>
  <c r="L18" i="45"/>
  <c r="K19" i="45" s="1"/>
  <c r="G18" i="45"/>
  <c r="H18" i="45" s="1"/>
  <c r="H30" i="4"/>
  <c r="Q14" i="39" l="1"/>
  <c r="G14" i="39"/>
  <c r="H14" i="39" s="1"/>
  <c r="L14" i="39"/>
  <c r="K15" i="39" s="1"/>
  <c r="I14" i="39"/>
  <c r="F15" i="39" s="1"/>
  <c r="N14" i="34"/>
  <c r="M15" i="34" s="1"/>
  <c r="I14" i="34"/>
  <c r="G13" i="48"/>
  <c r="H13" i="48" s="1"/>
  <c r="L13" i="48"/>
  <c r="K14" i="48" s="1"/>
  <c r="G20" i="46"/>
  <c r="H20" i="46" s="1"/>
  <c r="L20" i="46"/>
  <c r="K21" i="46" s="1"/>
  <c r="I18" i="45"/>
  <c r="F19" i="45" s="1"/>
  <c r="H31" i="4"/>
  <c r="Q15" i="39" l="1"/>
  <c r="G15" i="39"/>
  <c r="H15" i="39" s="1"/>
  <c r="L15" i="39"/>
  <c r="K16" i="39" s="1"/>
  <c r="J14" i="34"/>
  <c r="K14" i="34"/>
  <c r="I13" i="48"/>
  <c r="I20" i="46"/>
  <c r="L19" i="45"/>
  <c r="K20" i="45" s="1"/>
  <c r="G19" i="45"/>
  <c r="H19" i="45" s="1"/>
  <c r="H32" i="4"/>
  <c r="I15" i="39" l="1"/>
  <c r="H15" i="34"/>
  <c r="I19" i="45"/>
  <c r="F20" i="45" s="1"/>
  <c r="F14" i="48"/>
  <c r="F21" i="46"/>
  <c r="G21" i="46"/>
  <c r="H21" i="46" s="1"/>
  <c r="L21" i="46"/>
  <c r="K22" i="46" s="1"/>
  <c r="I21" i="46"/>
  <c r="F22" i="46" s="1"/>
  <c r="G20" i="45"/>
  <c r="H20" i="45" s="1"/>
  <c r="L20" i="45"/>
  <c r="K21" i="45" s="1"/>
  <c r="H34" i="4"/>
  <c r="H33" i="4"/>
  <c r="F16" i="39" l="1"/>
  <c r="N15" i="34"/>
  <c r="M16" i="34" s="1"/>
  <c r="I15" i="34"/>
  <c r="J15" i="34" s="1"/>
  <c r="G14" i="48"/>
  <c r="H14" i="48" s="1"/>
  <c r="L14" i="48"/>
  <c r="K15" i="48" s="1"/>
  <c r="G22" i="46"/>
  <c r="H22" i="46" s="1"/>
  <c r="L22" i="46"/>
  <c r="K23" i="46" s="1"/>
  <c r="I20" i="45"/>
  <c r="H35" i="4"/>
  <c r="Q16" i="39" l="1"/>
  <c r="G16" i="39"/>
  <c r="H16" i="39" s="1"/>
  <c r="L16" i="39"/>
  <c r="K17" i="39" s="1"/>
  <c r="I16" i="39"/>
  <c r="F17" i="39" s="1"/>
  <c r="K15" i="34"/>
  <c r="I14" i="48"/>
  <c r="F21" i="45"/>
  <c r="G21" i="45" s="1"/>
  <c r="H21" i="45" s="1"/>
  <c r="I22" i="46"/>
  <c r="L21" i="45"/>
  <c r="K22" i="45" s="1"/>
  <c r="H36" i="4"/>
  <c r="Q17" i="39" l="1"/>
  <c r="G17" i="39"/>
  <c r="H17" i="39" s="1"/>
  <c r="L17" i="39"/>
  <c r="K18" i="39" s="1"/>
  <c r="I17" i="39"/>
  <c r="F18" i="39" s="1"/>
  <c r="H16" i="34"/>
  <c r="F15" i="48"/>
  <c r="F23" i="46"/>
  <c r="L23" i="46"/>
  <c r="K24" i="46" s="1"/>
  <c r="G23" i="46"/>
  <c r="H23" i="46" s="1"/>
  <c r="I21" i="45"/>
  <c r="F22" i="45" s="1"/>
  <c r="H37" i="4"/>
  <c r="Q18" i="39" l="1"/>
  <c r="G18" i="39"/>
  <c r="H18" i="39" s="1"/>
  <c r="L18" i="39"/>
  <c r="K19" i="39" s="1"/>
  <c r="I18" i="39"/>
  <c r="F19" i="39" s="1"/>
  <c r="I16" i="34"/>
  <c r="J16" i="34" s="1"/>
  <c r="N16" i="34"/>
  <c r="M17" i="34" s="1"/>
  <c r="K16" i="34"/>
  <c r="H17" i="34" s="1"/>
  <c r="L15" i="48"/>
  <c r="K16" i="48" s="1"/>
  <c r="G15" i="48"/>
  <c r="H15" i="48" s="1"/>
  <c r="I23" i="46"/>
  <c r="F24" i="46" s="1"/>
  <c r="L22" i="45"/>
  <c r="K23" i="45" s="1"/>
  <c r="G22" i="45"/>
  <c r="H22" i="45" s="1"/>
  <c r="H38" i="4"/>
  <c r="Q19" i="39" l="1"/>
  <c r="L19" i="39"/>
  <c r="K20" i="39" s="1"/>
  <c r="G19" i="39"/>
  <c r="H19" i="39" s="1"/>
  <c r="I19" i="39"/>
  <c r="F20" i="39" s="1"/>
  <c r="N17" i="34"/>
  <c r="M18" i="34" s="1"/>
  <c r="I17" i="34"/>
  <c r="J17" i="34" s="1"/>
  <c r="I15" i="48"/>
  <c r="G24" i="46"/>
  <c r="H24" i="46" s="1"/>
  <c r="L24" i="46"/>
  <c r="K25" i="46" s="1"/>
  <c r="I22" i="45"/>
  <c r="H39" i="4"/>
  <c r="Q20" i="39" l="1"/>
  <c r="G20" i="39"/>
  <c r="H20" i="39" s="1"/>
  <c r="L20" i="39"/>
  <c r="K21" i="39" s="1"/>
  <c r="I20" i="39"/>
  <c r="F21" i="39" s="1"/>
  <c r="K17" i="34"/>
  <c r="F16" i="48"/>
  <c r="F23" i="45"/>
  <c r="I24" i="46"/>
  <c r="L23" i="45"/>
  <c r="K24" i="45" s="1"/>
  <c r="G23" i="45"/>
  <c r="H23" i="45" s="1"/>
  <c r="H40" i="4"/>
  <c r="Q21" i="39" l="1"/>
  <c r="L21" i="39"/>
  <c r="K22" i="39" s="1"/>
  <c r="G21" i="39"/>
  <c r="H21" i="39" s="1"/>
  <c r="I21" i="39"/>
  <c r="F22" i="39" s="1"/>
  <c r="H18" i="34"/>
  <c r="G16" i="48"/>
  <c r="H16" i="48" s="1"/>
  <c r="L16" i="48"/>
  <c r="K17" i="48" s="1"/>
  <c r="F25" i="46"/>
  <c r="I23" i="45"/>
  <c r="F24" i="45" s="1"/>
  <c r="G25" i="46"/>
  <c r="H25" i="46" s="1"/>
  <c r="L25" i="46"/>
  <c r="K26" i="46" s="1"/>
  <c r="I25" i="46"/>
  <c r="F26" i="46" s="1"/>
  <c r="G24" i="45"/>
  <c r="H24" i="45" s="1"/>
  <c r="L24" i="45"/>
  <c r="K25" i="45" s="1"/>
  <c r="H41" i="4"/>
  <c r="Q22" i="39" l="1"/>
  <c r="L22" i="39"/>
  <c r="K23" i="39" s="1"/>
  <c r="G22" i="39"/>
  <c r="H22" i="39" s="1"/>
  <c r="I22" i="39"/>
  <c r="F23" i="39" s="1"/>
  <c r="I18" i="34"/>
  <c r="J18" i="34" s="1"/>
  <c r="N18" i="34"/>
  <c r="M19" i="34" s="1"/>
  <c r="K18" i="34"/>
  <c r="H19" i="34" s="1"/>
  <c r="I16" i="48"/>
  <c r="L26" i="46"/>
  <c r="K27" i="46" s="1"/>
  <c r="G26" i="46"/>
  <c r="H26" i="46" s="1"/>
  <c r="I24" i="45"/>
  <c r="F25" i="45" s="1"/>
  <c r="H42" i="4"/>
  <c r="Q23" i="39" l="1"/>
  <c r="G23" i="39"/>
  <c r="L23" i="39"/>
  <c r="K24" i="39" s="1"/>
  <c r="N19" i="34"/>
  <c r="M20" i="34" s="1"/>
  <c r="I19" i="34"/>
  <c r="F17" i="48"/>
  <c r="I26" i="46"/>
  <c r="G25" i="45"/>
  <c r="H25" i="45" s="1"/>
  <c r="L25" i="45"/>
  <c r="K26" i="45" s="1"/>
  <c r="H43" i="4"/>
  <c r="H23" i="39" l="1"/>
  <c r="I23" i="39"/>
  <c r="J19" i="34"/>
  <c r="K19" i="34"/>
  <c r="G17" i="48"/>
  <c r="H17" i="48" s="1"/>
  <c r="L17" i="48"/>
  <c r="K18" i="48" s="1"/>
  <c r="F27" i="46"/>
  <c r="L27" i="46"/>
  <c r="K28" i="46" s="1"/>
  <c r="G27" i="46"/>
  <c r="H27" i="46" s="1"/>
  <c r="I25" i="45"/>
  <c r="H45" i="4"/>
  <c r="H44" i="4"/>
  <c r="F24" i="39" l="1"/>
  <c r="H20" i="34"/>
  <c r="I17" i="48"/>
  <c r="F26" i="45"/>
  <c r="I27" i="46"/>
  <c r="F28" i="46" s="1"/>
  <c r="L26" i="45"/>
  <c r="K27" i="45" s="1"/>
  <c r="G26" i="45"/>
  <c r="H26" i="45" s="1"/>
  <c r="H46" i="4"/>
  <c r="Q24" i="39" l="1"/>
  <c r="L24" i="39"/>
  <c r="K25" i="39" s="1"/>
  <c r="G24" i="39"/>
  <c r="H24" i="39" s="1"/>
  <c r="I24" i="39"/>
  <c r="F25" i="39" s="1"/>
  <c r="I20" i="34"/>
  <c r="N20" i="34"/>
  <c r="M21" i="34" s="1"/>
  <c r="F18" i="48"/>
  <c r="G28" i="46"/>
  <c r="H28" i="46" s="1"/>
  <c r="L28" i="46"/>
  <c r="K29" i="46" s="1"/>
  <c r="I26" i="45"/>
  <c r="F27" i="45" s="1"/>
  <c r="H47" i="4"/>
  <c r="Q25" i="39" l="1"/>
  <c r="G25" i="39"/>
  <c r="H25" i="39" s="1"/>
  <c r="L25" i="39"/>
  <c r="K26" i="39" s="1"/>
  <c r="I25" i="39"/>
  <c r="F26" i="39" s="1"/>
  <c r="J20" i="34"/>
  <c r="K20" i="34"/>
  <c r="G18" i="48"/>
  <c r="H18" i="48" s="1"/>
  <c r="L18" i="48"/>
  <c r="K19" i="48" s="1"/>
  <c r="I28" i="46"/>
  <c r="L27" i="45"/>
  <c r="K28" i="45" s="1"/>
  <c r="G27" i="45"/>
  <c r="H27" i="45" s="1"/>
  <c r="H48" i="4"/>
  <c r="Q26" i="39" l="1"/>
  <c r="L26" i="39"/>
  <c r="K27" i="39" s="1"/>
  <c r="G26" i="39"/>
  <c r="H21" i="34"/>
  <c r="I18" i="48"/>
  <c r="F29" i="46"/>
  <c r="G29" i="46"/>
  <c r="H29" i="46" s="1"/>
  <c r="L29" i="46"/>
  <c r="K30" i="46" s="1"/>
  <c r="I29" i="46"/>
  <c r="F30" i="46" s="1"/>
  <c r="I27" i="45"/>
  <c r="H49" i="4"/>
  <c r="H26" i="39" l="1"/>
  <c r="I26" i="39"/>
  <c r="N21" i="34"/>
  <c r="M22" i="34" s="1"/>
  <c r="I21" i="34"/>
  <c r="F19" i="48"/>
  <c r="F28" i="45"/>
  <c r="G30" i="46"/>
  <c r="H30" i="46" s="1"/>
  <c r="L30" i="46"/>
  <c r="K31" i="46" s="1"/>
  <c r="G28" i="45"/>
  <c r="H28" i="45" s="1"/>
  <c r="L28" i="45"/>
  <c r="K29" i="45" s="1"/>
  <c r="H50" i="4"/>
  <c r="F27" i="39" l="1"/>
  <c r="J21" i="34"/>
  <c r="K21" i="34"/>
  <c r="G19" i="48"/>
  <c r="H19" i="48" s="1"/>
  <c r="L19" i="48"/>
  <c r="K20" i="48" s="1"/>
  <c r="I30" i="46"/>
  <c r="I28" i="45"/>
  <c r="F29" i="45" s="1"/>
  <c r="H52" i="4"/>
  <c r="H51" i="4"/>
  <c r="Q27" i="39" l="1"/>
  <c r="G27" i="39"/>
  <c r="H27" i="39" s="1"/>
  <c r="L27" i="39"/>
  <c r="K28" i="39" s="1"/>
  <c r="H22" i="34"/>
  <c r="I19" i="48"/>
  <c r="F20" i="48" s="1"/>
  <c r="G20" i="48" s="1"/>
  <c r="H20" i="48" s="1"/>
  <c r="F31" i="46"/>
  <c r="L31" i="46"/>
  <c r="K32" i="46" s="1"/>
  <c r="G31" i="46"/>
  <c r="H31" i="46" s="1"/>
  <c r="L29" i="45"/>
  <c r="K30" i="45" s="1"/>
  <c r="G29" i="45"/>
  <c r="H29" i="45" s="1"/>
  <c r="H53" i="4"/>
  <c r="I27" i="39" l="1"/>
  <c r="I22" i="34"/>
  <c r="N22" i="34"/>
  <c r="M23" i="34" s="1"/>
  <c r="L20" i="48"/>
  <c r="K21" i="48" s="1"/>
  <c r="I20" i="48"/>
  <c r="I31" i="46"/>
  <c r="F32" i="46" s="1"/>
  <c r="G32" i="46"/>
  <c r="H32" i="46" s="1"/>
  <c r="L32" i="46"/>
  <c r="K33" i="46" s="1"/>
  <c r="I29" i="45"/>
  <c r="H54" i="4"/>
  <c r="F28" i="39" l="1"/>
  <c r="J22" i="34"/>
  <c r="K22" i="34"/>
  <c r="F21" i="48"/>
  <c r="F30" i="45"/>
  <c r="I32" i="46"/>
  <c r="L30" i="45"/>
  <c r="K31" i="45" s="1"/>
  <c r="G30" i="45"/>
  <c r="H30" i="45" s="1"/>
  <c r="H55" i="4"/>
  <c r="Q28" i="39" l="1"/>
  <c r="G28" i="39"/>
  <c r="H28" i="39" s="1"/>
  <c r="L28" i="39"/>
  <c r="K29" i="39" s="1"/>
  <c r="I28" i="39"/>
  <c r="F29" i="39" s="1"/>
  <c r="H23" i="34"/>
  <c r="G21" i="48"/>
  <c r="H21" i="48" s="1"/>
  <c r="L21" i="48"/>
  <c r="K22" i="48" s="1"/>
  <c r="F33" i="46"/>
  <c r="G33" i="46"/>
  <c r="H33" i="46" s="1"/>
  <c r="L33" i="46"/>
  <c r="K34" i="46" s="1"/>
  <c r="I30" i="45"/>
  <c r="F31" i="45" s="1"/>
  <c r="H56" i="4"/>
  <c r="Q29" i="39" l="1"/>
  <c r="G29" i="39"/>
  <c r="H29" i="39" s="1"/>
  <c r="L29" i="39"/>
  <c r="K30" i="39" s="1"/>
  <c r="I29" i="39"/>
  <c r="F30" i="39" s="1"/>
  <c r="I23" i="34"/>
  <c r="J23" i="34" s="1"/>
  <c r="N23" i="34"/>
  <c r="M24" i="34" s="1"/>
  <c r="K23" i="34"/>
  <c r="H24" i="34" s="1"/>
  <c r="I33" i="46"/>
  <c r="F34" i="46" s="1"/>
  <c r="I21" i="48"/>
  <c r="G34" i="46"/>
  <c r="H34" i="46" s="1"/>
  <c r="L34" i="46"/>
  <c r="K35" i="46" s="1"/>
  <c r="L31" i="45"/>
  <c r="K32" i="45" s="1"/>
  <c r="G31" i="45"/>
  <c r="H31" i="45" s="1"/>
  <c r="H58" i="4"/>
  <c r="H57" i="4"/>
  <c r="Q30" i="39" l="1"/>
  <c r="L30" i="39"/>
  <c r="K31" i="39" s="1"/>
  <c r="G30" i="39"/>
  <c r="H30" i="39" s="1"/>
  <c r="I30" i="39"/>
  <c r="F31" i="39" s="1"/>
  <c r="I24" i="34"/>
  <c r="J24" i="34" s="1"/>
  <c r="N24" i="34"/>
  <c r="M25" i="34" s="1"/>
  <c r="K24" i="34"/>
  <c r="H25" i="34" s="1"/>
  <c r="F22" i="48"/>
  <c r="I34" i="46"/>
  <c r="I31" i="45"/>
  <c r="H59" i="4"/>
  <c r="Q31" i="39" l="1"/>
  <c r="G31" i="39"/>
  <c r="H31" i="39" s="1"/>
  <c r="L31" i="39"/>
  <c r="K32" i="39" s="1"/>
  <c r="I31" i="39"/>
  <c r="F32" i="39" s="1"/>
  <c r="I25" i="34"/>
  <c r="J25" i="34" s="1"/>
  <c r="N25" i="34"/>
  <c r="M26" i="34" s="1"/>
  <c r="K25" i="34"/>
  <c r="G22" i="48"/>
  <c r="H22" i="48" s="1"/>
  <c r="L22" i="48"/>
  <c r="K23" i="48" s="1"/>
  <c r="F35" i="46"/>
  <c r="F32" i="45"/>
  <c r="L35" i="46"/>
  <c r="K36" i="46" s="1"/>
  <c r="G35" i="46"/>
  <c r="H35" i="46" s="1"/>
  <c r="G32" i="45"/>
  <c r="H32" i="45" s="1"/>
  <c r="L32" i="45"/>
  <c r="K33" i="45" s="1"/>
  <c r="H60" i="4"/>
  <c r="Q32" i="39" l="1"/>
  <c r="G32" i="39"/>
  <c r="H32" i="39" s="1"/>
  <c r="L32" i="39"/>
  <c r="K33" i="39" s="1"/>
  <c r="H26" i="34"/>
  <c r="I22" i="48"/>
  <c r="I35" i="46"/>
  <c r="F36" i="46" s="1"/>
  <c r="I32" i="45"/>
  <c r="F33" i="45" s="1"/>
  <c r="H62" i="4"/>
  <c r="H61" i="4"/>
  <c r="I32" i="39" l="1"/>
  <c r="N26" i="34"/>
  <c r="M27" i="34" s="1"/>
  <c r="I26" i="34"/>
  <c r="J26" i="34" s="1"/>
  <c r="K26" i="34"/>
  <c r="F23" i="48"/>
  <c r="G36" i="46"/>
  <c r="H36" i="46" s="1"/>
  <c r="L36" i="46"/>
  <c r="K37" i="46" s="1"/>
  <c r="L33" i="45"/>
  <c r="K34" i="45" s="1"/>
  <c r="G33" i="45"/>
  <c r="H33" i="45" s="1"/>
  <c r="H63" i="4"/>
  <c r="F33" i="39" l="1"/>
  <c r="H27" i="34"/>
  <c r="L23" i="48"/>
  <c r="K24" i="48" s="1"/>
  <c r="G23" i="48"/>
  <c r="H23" i="48" s="1"/>
  <c r="I36" i="46"/>
  <c r="I33" i="45"/>
  <c r="H64" i="4"/>
  <c r="L3" i="27"/>
  <c r="K4" i="27" s="1"/>
  <c r="Q33" i="39" l="1"/>
  <c r="G33" i="39"/>
  <c r="H33" i="39" s="1"/>
  <c r="L33" i="39"/>
  <c r="K34" i="39" s="1"/>
  <c r="I33" i="39"/>
  <c r="F34" i="39" s="1"/>
  <c r="I27" i="34"/>
  <c r="J27" i="34" s="1"/>
  <c r="N27" i="34"/>
  <c r="M28" i="34" s="1"/>
  <c r="K27" i="34"/>
  <c r="I23" i="48"/>
  <c r="F37" i="46"/>
  <c r="F34" i="45"/>
  <c r="G37" i="46"/>
  <c r="H37" i="46" s="1"/>
  <c r="L37" i="46"/>
  <c r="K38" i="46" s="1"/>
  <c r="L34" i="45"/>
  <c r="K35" i="45" s="1"/>
  <c r="G34" i="45"/>
  <c r="H34" i="45" s="1"/>
  <c r="L4" i="27"/>
  <c r="K5" i="27" s="1"/>
  <c r="F5" i="27"/>
  <c r="Q34" i="39" l="1"/>
  <c r="L34" i="39"/>
  <c r="K35" i="39" s="1"/>
  <c r="G34" i="39"/>
  <c r="H34" i="39" s="1"/>
  <c r="I34" i="39"/>
  <c r="F35" i="39" s="1"/>
  <c r="H28" i="34"/>
  <c r="I37" i="46"/>
  <c r="F38" i="46" s="1"/>
  <c r="F24" i="48"/>
  <c r="G38" i="46"/>
  <c r="H38" i="46" s="1"/>
  <c r="L38" i="46"/>
  <c r="K39" i="46" s="1"/>
  <c r="I34" i="45"/>
  <c r="F35" i="45" s="1"/>
  <c r="G5" i="27"/>
  <c r="H5" i="27" s="1"/>
  <c r="L5" i="27"/>
  <c r="K6" i="27" s="1"/>
  <c r="Q35" i="39" l="1"/>
  <c r="G35" i="39"/>
  <c r="H35" i="39" s="1"/>
  <c r="L35" i="39"/>
  <c r="K36" i="39" s="1"/>
  <c r="I35" i="39"/>
  <c r="F36" i="39" s="1"/>
  <c r="I28" i="34"/>
  <c r="J28" i="34" s="1"/>
  <c r="K28" i="34"/>
  <c r="N28" i="34"/>
  <c r="M29" i="34" s="1"/>
  <c r="G24" i="48"/>
  <c r="H24" i="48" s="1"/>
  <c r="L24" i="48"/>
  <c r="K25" i="48" s="1"/>
  <c r="I38" i="46"/>
  <c r="L35" i="45"/>
  <c r="K36" i="45" s="1"/>
  <c r="G35" i="45"/>
  <c r="H35" i="45" s="1"/>
  <c r="I5" i="27"/>
  <c r="Q36" i="39" l="1"/>
  <c r="G36" i="39"/>
  <c r="H36" i="39" s="1"/>
  <c r="L36" i="39"/>
  <c r="K37" i="39" s="1"/>
  <c r="I36" i="39"/>
  <c r="F37" i="39" s="1"/>
  <c r="H29" i="34"/>
  <c r="I24" i="48"/>
  <c r="F39" i="46"/>
  <c r="I35" i="45"/>
  <c r="F6" i="27"/>
  <c r="L6" i="27" s="1"/>
  <c r="K7" i="27" s="1"/>
  <c r="L39" i="46"/>
  <c r="K40" i="46" s="1"/>
  <c r="G39" i="46"/>
  <c r="H39" i="46" s="1"/>
  <c r="G6" i="27"/>
  <c r="H6" i="27" s="1"/>
  <c r="Q37" i="39" l="1"/>
  <c r="L37" i="39"/>
  <c r="K38" i="39" s="1"/>
  <c r="G37" i="39"/>
  <c r="I29" i="34"/>
  <c r="N29" i="34"/>
  <c r="M30" i="34" s="1"/>
  <c r="F25" i="48"/>
  <c r="F36" i="45"/>
  <c r="I39" i="46"/>
  <c r="F40" i="46" s="1"/>
  <c r="I6" i="27"/>
  <c r="F7" i="27" s="1"/>
  <c r="H37" i="39" l="1"/>
  <c r="I37" i="39"/>
  <c r="J29" i="34"/>
  <c r="K29" i="34"/>
  <c r="G25" i="48"/>
  <c r="H25" i="48" s="1"/>
  <c r="L25" i="48"/>
  <c r="K26" i="48" s="1"/>
  <c r="G36" i="45"/>
  <c r="L36" i="45"/>
  <c r="K37" i="45" s="1"/>
  <c r="G40" i="46"/>
  <c r="H40" i="46" s="1"/>
  <c r="L40" i="46"/>
  <c r="K41" i="46" s="1"/>
  <c r="G7" i="27"/>
  <c r="H7" i="27" s="1"/>
  <c r="L7" i="27"/>
  <c r="K8" i="27" s="1"/>
  <c r="F38" i="39" l="1"/>
  <c r="H30" i="34"/>
  <c r="I25" i="48"/>
  <c r="H36" i="45"/>
  <c r="I36" i="45"/>
  <c r="I40" i="46"/>
  <c r="I7" i="27"/>
  <c r="Q38" i="39" l="1"/>
  <c r="L38" i="39"/>
  <c r="K39" i="39" s="1"/>
  <c r="G38" i="39"/>
  <c r="H38" i="39" s="1"/>
  <c r="I38" i="39"/>
  <c r="F39" i="39" s="1"/>
  <c r="I30" i="34"/>
  <c r="J30" i="34" s="1"/>
  <c r="N30" i="34"/>
  <c r="M31" i="34" s="1"/>
  <c r="K30" i="34"/>
  <c r="H31" i="34" s="1"/>
  <c r="F26" i="48"/>
  <c r="F41" i="46"/>
  <c r="F37" i="45"/>
  <c r="G41" i="46"/>
  <c r="H41" i="46" s="1"/>
  <c r="L41" i="46"/>
  <c r="K42" i="46" s="1"/>
  <c r="I41" i="46"/>
  <c r="F42" i="46" s="1"/>
  <c r="F8" i="27"/>
  <c r="Q39" i="39" l="1"/>
  <c r="G39" i="39"/>
  <c r="L39" i="39"/>
  <c r="K40" i="39" s="1"/>
  <c r="I31" i="34"/>
  <c r="J31" i="34" s="1"/>
  <c r="N31" i="34"/>
  <c r="M32" i="34" s="1"/>
  <c r="K31" i="34"/>
  <c r="L26" i="48"/>
  <c r="K27" i="48" s="1"/>
  <c r="G26" i="48"/>
  <c r="H26" i="48" s="1"/>
  <c r="L37" i="45"/>
  <c r="K38" i="45" s="1"/>
  <c r="G37" i="45"/>
  <c r="H37" i="45" s="1"/>
  <c r="G42" i="46"/>
  <c r="H42" i="46" s="1"/>
  <c r="L42" i="46"/>
  <c r="K43" i="46" s="1"/>
  <c r="L8" i="27"/>
  <c r="K9" i="27" s="1"/>
  <c r="G8" i="27"/>
  <c r="H39" i="39" l="1"/>
  <c r="I39" i="39"/>
  <c r="H32" i="34"/>
  <c r="I26" i="48"/>
  <c r="I37" i="45"/>
  <c r="I42" i="46"/>
  <c r="H8" i="27"/>
  <c r="I8" i="27"/>
  <c r="F40" i="39" l="1"/>
  <c r="I32" i="34"/>
  <c r="N32" i="34"/>
  <c r="M33" i="34" s="1"/>
  <c r="F27" i="48"/>
  <c r="F43" i="46"/>
  <c r="F38" i="45"/>
  <c r="L43" i="46"/>
  <c r="K44" i="46" s="1"/>
  <c r="G43" i="46"/>
  <c r="H43" i="46" s="1"/>
  <c r="F9" i="27"/>
  <c r="Q40" i="39" l="1"/>
  <c r="L40" i="39"/>
  <c r="K41" i="39" s="1"/>
  <c r="G40" i="39"/>
  <c r="H40" i="39" s="1"/>
  <c r="I40" i="39"/>
  <c r="F41" i="39" s="1"/>
  <c r="J32" i="34"/>
  <c r="K32" i="34"/>
  <c r="G27" i="48"/>
  <c r="H27" i="48" s="1"/>
  <c r="L27" i="48"/>
  <c r="K28" i="48" s="1"/>
  <c r="I43" i="46"/>
  <c r="F44" i="46" s="1"/>
  <c r="G38" i="45"/>
  <c r="H38" i="45" s="1"/>
  <c r="L38" i="45"/>
  <c r="K39" i="45" s="1"/>
  <c r="I38" i="45"/>
  <c r="F39" i="45" s="1"/>
  <c r="G44" i="46"/>
  <c r="H44" i="46" s="1"/>
  <c r="L44" i="46"/>
  <c r="K45" i="46" s="1"/>
  <c r="G9" i="27"/>
  <c r="H9" i="27" s="1"/>
  <c r="L9" i="27"/>
  <c r="K10" i="27" s="1"/>
  <c r="I9" i="27" l="1"/>
  <c r="Q41" i="39"/>
  <c r="L41" i="39"/>
  <c r="K42" i="39" s="1"/>
  <c r="G41" i="39"/>
  <c r="H41" i="39" s="1"/>
  <c r="H33" i="34"/>
  <c r="I27" i="48"/>
  <c r="L39" i="45"/>
  <c r="K40" i="45" s="1"/>
  <c r="G39" i="45"/>
  <c r="H39" i="45" s="1"/>
  <c r="I44" i="46"/>
  <c r="F10" i="27"/>
  <c r="I41" i="39" l="1"/>
  <c r="N33" i="34"/>
  <c r="M34" i="34" s="1"/>
  <c r="I33" i="34"/>
  <c r="F28" i="48"/>
  <c r="F45" i="46"/>
  <c r="I39" i="45"/>
  <c r="G45" i="46"/>
  <c r="H45" i="46" s="1"/>
  <c r="L45" i="46"/>
  <c r="K46" i="46" s="1"/>
  <c r="I45" i="46"/>
  <c r="F46" i="46" s="1"/>
  <c r="G10" i="27"/>
  <c r="H10" i="27" s="1"/>
  <c r="L10" i="27"/>
  <c r="K11" i="27" s="1"/>
  <c r="F42" i="39" l="1"/>
  <c r="J33" i="34"/>
  <c r="K33" i="34"/>
  <c r="G28" i="48"/>
  <c r="L28" i="48"/>
  <c r="K29" i="48" s="1"/>
  <c r="F40" i="45"/>
  <c r="G46" i="46"/>
  <c r="H46" i="46" s="1"/>
  <c r="L46" i="46"/>
  <c r="K47" i="46" s="1"/>
  <c r="I10" i="27"/>
  <c r="F11" i="27" l="1"/>
  <c r="L11" i="27" s="1"/>
  <c r="K12" i="27" s="1"/>
  <c r="Q42" i="39"/>
  <c r="L42" i="39"/>
  <c r="K43" i="39" s="1"/>
  <c r="G42" i="39"/>
  <c r="H42" i="39" s="1"/>
  <c r="I42" i="39"/>
  <c r="F43" i="39" s="1"/>
  <c r="H34" i="34"/>
  <c r="H28" i="48"/>
  <c r="I28" i="48"/>
  <c r="G40" i="45"/>
  <c r="H40" i="45" s="1"/>
  <c r="L40" i="45"/>
  <c r="K41" i="45" s="1"/>
  <c r="I40" i="45"/>
  <c r="F41" i="45" s="1"/>
  <c r="I46" i="46"/>
  <c r="G11" i="27" l="1"/>
  <c r="H11" i="27" s="1"/>
  <c r="Q43" i="39"/>
  <c r="L43" i="39"/>
  <c r="K44" i="39" s="1"/>
  <c r="G43" i="39"/>
  <c r="H43" i="39" s="1"/>
  <c r="I43" i="39"/>
  <c r="F44" i="39" s="1"/>
  <c r="N34" i="34"/>
  <c r="M35" i="34" s="1"/>
  <c r="I34" i="34"/>
  <c r="J34" i="34" s="1"/>
  <c r="F29" i="48"/>
  <c r="F47" i="46"/>
  <c r="G41" i="45"/>
  <c r="H41" i="45" s="1"/>
  <c r="L41" i="45"/>
  <c r="K42" i="45" s="1"/>
  <c r="I41" i="45"/>
  <c r="F42" i="45" s="1"/>
  <c r="L47" i="46"/>
  <c r="K48" i="46" s="1"/>
  <c r="G47" i="46"/>
  <c r="H47" i="46" s="1"/>
  <c r="I11" i="27"/>
  <c r="Q44" i="39" l="1"/>
  <c r="L44" i="39"/>
  <c r="K45" i="39" s="1"/>
  <c r="G44" i="39"/>
  <c r="K34" i="34"/>
  <c r="G29" i="48"/>
  <c r="L29" i="48"/>
  <c r="K30" i="48" s="1"/>
  <c r="L42" i="45"/>
  <c r="K43" i="45" s="1"/>
  <c r="G42" i="45"/>
  <c r="H42" i="45" s="1"/>
  <c r="F12" i="27"/>
  <c r="I47" i="46"/>
  <c r="F48" i="46" s="1"/>
  <c r="L12" i="27"/>
  <c r="K13" i="27" s="1"/>
  <c r="G12" i="27"/>
  <c r="H12" i="27" s="1"/>
  <c r="H44" i="39" l="1"/>
  <c r="I44" i="39"/>
  <c r="H35" i="34"/>
  <c r="H29" i="48"/>
  <c r="I29" i="48"/>
  <c r="I42" i="45"/>
  <c r="G48" i="46"/>
  <c r="H48" i="46" s="1"/>
  <c r="L48" i="46"/>
  <c r="K49" i="46" s="1"/>
  <c r="I12" i="27"/>
  <c r="F13" i="27" s="1"/>
  <c r="F45" i="39" l="1"/>
  <c r="N35" i="34"/>
  <c r="M36" i="34" s="1"/>
  <c r="I35" i="34"/>
  <c r="J35" i="34" s="1"/>
  <c r="K35" i="34"/>
  <c r="F30" i="48"/>
  <c r="F43" i="45"/>
  <c r="I48" i="46"/>
  <c r="L13" i="27"/>
  <c r="K14" i="27" s="1"/>
  <c r="G13" i="27"/>
  <c r="H13" i="27" s="1"/>
  <c r="Q45" i="39" l="1"/>
  <c r="G45" i="39"/>
  <c r="H45" i="39" s="1"/>
  <c r="L45" i="39"/>
  <c r="K46" i="39" s="1"/>
  <c r="I45" i="39"/>
  <c r="F46" i="39" s="1"/>
  <c r="H36" i="34"/>
  <c r="G30" i="48"/>
  <c r="L30" i="48"/>
  <c r="K31" i="48" s="1"/>
  <c r="F49" i="46"/>
  <c r="G43" i="45"/>
  <c r="H43" i="45" s="1"/>
  <c r="L43" i="45"/>
  <c r="K44" i="45" s="1"/>
  <c r="G49" i="46"/>
  <c r="H49" i="46" s="1"/>
  <c r="L49" i="46"/>
  <c r="K50" i="46" s="1"/>
  <c r="I49" i="46"/>
  <c r="F50" i="46" s="1"/>
  <c r="I13" i="27"/>
  <c r="Q46" i="39" l="1"/>
  <c r="G46" i="39"/>
  <c r="L46" i="39"/>
  <c r="K47" i="39" s="1"/>
  <c r="N36" i="34"/>
  <c r="M37" i="34" s="1"/>
  <c r="I36" i="34"/>
  <c r="H30" i="48"/>
  <c r="I30" i="48"/>
  <c r="I43" i="45"/>
  <c r="F14" i="27"/>
  <c r="G50" i="46"/>
  <c r="H50" i="46" s="1"/>
  <c r="L50" i="46"/>
  <c r="K51" i="46" s="1"/>
  <c r="L14" i="27"/>
  <c r="K15" i="27" s="1"/>
  <c r="G14" i="27"/>
  <c r="H14" i="27" s="1"/>
  <c r="H46" i="39" l="1"/>
  <c r="I46" i="39"/>
  <c r="J36" i="34"/>
  <c r="K36" i="34"/>
  <c r="F31" i="48"/>
  <c r="F44" i="45"/>
  <c r="I50" i="46"/>
  <c r="I14" i="27"/>
  <c r="F15" i="27"/>
  <c r="F47" i="39" l="1"/>
  <c r="H37" i="34"/>
  <c r="L31" i="48"/>
  <c r="K32" i="48" s="1"/>
  <c r="G31" i="48"/>
  <c r="F51" i="46"/>
  <c r="L44" i="45"/>
  <c r="K45" i="45" s="1"/>
  <c r="G44" i="45"/>
  <c r="H44" i="45" s="1"/>
  <c r="L51" i="46"/>
  <c r="K52" i="46" s="1"/>
  <c r="G51" i="46"/>
  <c r="H51" i="46" s="1"/>
  <c r="L15" i="27"/>
  <c r="K16" i="27" s="1"/>
  <c r="G15" i="27"/>
  <c r="H15" i="27" s="1"/>
  <c r="Q47" i="39" l="1"/>
  <c r="L47" i="39"/>
  <c r="K48" i="39" s="1"/>
  <c r="G47" i="39"/>
  <c r="H47" i="39" s="1"/>
  <c r="N37" i="34"/>
  <c r="M38" i="34" s="1"/>
  <c r="I37" i="34"/>
  <c r="H31" i="48"/>
  <c r="I31" i="48"/>
  <c r="I51" i="46"/>
  <c r="F52" i="46" s="1"/>
  <c r="I44" i="45"/>
  <c r="G52" i="46"/>
  <c r="H52" i="46" s="1"/>
  <c r="L52" i="46"/>
  <c r="K53" i="46" s="1"/>
  <c r="I15" i="27"/>
  <c r="I47" i="39" l="1"/>
  <c r="J37" i="34"/>
  <c r="K37" i="34"/>
  <c r="F32" i="48"/>
  <c r="F45" i="45"/>
  <c r="F16" i="27"/>
  <c r="I52" i="46"/>
  <c r="G16" i="27"/>
  <c r="H16" i="27" s="1"/>
  <c r="L16" i="27"/>
  <c r="K17" i="27" s="1"/>
  <c r="F48" i="39" l="1"/>
  <c r="H38" i="34"/>
  <c r="G32" i="48"/>
  <c r="H32" i="48" s="1"/>
  <c r="L32" i="48"/>
  <c r="K33" i="48" s="1"/>
  <c r="F53" i="46"/>
  <c r="L45" i="45"/>
  <c r="K46" i="45" s="1"/>
  <c r="G45" i="45"/>
  <c r="H45" i="45" s="1"/>
  <c r="G53" i="46"/>
  <c r="H53" i="46" s="1"/>
  <c r="L53" i="46"/>
  <c r="K54" i="46" s="1"/>
  <c r="I16" i="27"/>
  <c r="F17" i="27" s="1"/>
  <c r="L48" i="39" l="1"/>
  <c r="K49" i="39" s="1"/>
  <c r="Q48" i="39"/>
  <c r="G48" i="39"/>
  <c r="H48" i="39" s="1"/>
  <c r="I48" i="39"/>
  <c r="F49" i="39" s="1"/>
  <c r="N38" i="34"/>
  <c r="M39" i="34" s="1"/>
  <c r="I38" i="34"/>
  <c r="J38" i="34" s="1"/>
  <c r="K38" i="34"/>
  <c r="I45" i="45"/>
  <c r="F46" i="45" s="1"/>
  <c r="I53" i="46"/>
  <c r="F54" i="46" s="1"/>
  <c r="I32" i="48"/>
  <c r="F33" i="48" s="1"/>
  <c r="G33" i="48" s="1"/>
  <c r="L46" i="45"/>
  <c r="K47" i="45" s="1"/>
  <c r="G46" i="45"/>
  <c r="H46" i="45" s="1"/>
  <c r="G54" i="46"/>
  <c r="H54" i="46" s="1"/>
  <c r="L54" i="46"/>
  <c r="K55" i="46" s="1"/>
  <c r="G17" i="27"/>
  <c r="H17" i="27" s="1"/>
  <c r="L17" i="27"/>
  <c r="K18" i="27" s="1"/>
  <c r="I17" i="27" l="1"/>
  <c r="F18" i="27" s="1"/>
  <c r="Q49" i="39"/>
  <c r="G49" i="39"/>
  <c r="H49" i="39" s="1"/>
  <c r="L49" i="39"/>
  <c r="K50" i="39" s="1"/>
  <c r="I49" i="39"/>
  <c r="F50" i="39" s="1"/>
  <c r="H39" i="34"/>
  <c r="L33" i="48"/>
  <c r="K34" i="48" s="1"/>
  <c r="H33" i="48"/>
  <c r="I33" i="48"/>
  <c r="I46" i="45"/>
  <c r="I54" i="46"/>
  <c r="Q50" i="39" l="1"/>
  <c r="L50" i="39"/>
  <c r="K51" i="39" s="1"/>
  <c r="G50" i="39"/>
  <c r="H50" i="39" s="1"/>
  <c r="I50" i="39"/>
  <c r="F51" i="39" s="1"/>
  <c r="N39" i="34"/>
  <c r="M40" i="34" s="1"/>
  <c r="I39" i="34"/>
  <c r="F34" i="48"/>
  <c r="F55" i="46"/>
  <c r="F47" i="45"/>
  <c r="L55" i="46"/>
  <c r="K56" i="46" s="1"/>
  <c r="G55" i="46"/>
  <c r="H55" i="46" s="1"/>
  <c r="G18" i="27"/>
  <c r="H18" i="27" s="1"/>
  <c r="L18" i="27"/>
  <c r="K19" i="27" s="1"/>
  <c r="Q51" i="39" l="1"/>
  <c r="G51" i="39"/>
  <c r="L51" i="39"/>
  <c r="K52" i="39" s="1"/>
  <c r="J39" i="34"/>
  <c r="K39" i="34"/>
  <c r="G34" i="48"/>
  <c r="L34" i="48"/>
  <c r="K35" i="48" s="1"/>
  <c r="L47" i="45"/>
  <c r="K48" i="45" s="1"/>
  <c r="G47" i="45"/>
  <c r="H47" i="45" s="1"/>
  <c r="I55" i="46"/>
  <c r="F56" i="46" s="1"/>
  <c r="I18" i="27"/>
  <c r="H51" i="39" l="1"/>
  <c r="I51" i="39"/>
  <c r="H40" i="34"/>
  <c r="I47" i="45"/>
  <c r="F48" i="45" s="1"/>
  <c r="H34" i="48"/>
  <c r="I34" i="48"/>
  <c r="G48" i="45"/>
  <c r="H48" i="45" s="1"/>
  <c r="L48" i="45"/>
  <c r="K49" i="45" s="1"/>
  <c r="I48" i="45"/>
  <c r="F49" i="45" s="1"/>
  <c r="F19" i="27"/>
  <c r="G56" i="46"/>
  <c r="H56" i="46" s="1"/>
  <c r="L56" i="46"/>
  <c r="K57" i="46" s="1"/>
  <c r="G19" i="27"/>
  <c r="H19" i="27" s="1"/>
  <c r="L19" i="27"/>
  <c r="K20" i="27" s="1"/>
  <c r="F52" i="39" l="1"/>
  <c r="I40" i="34"/>
  <c r="N40" i="34"/>
  <c r="M41" i="34" s="1"/>
  <c r="F35" i="48"/>
  <c r="L49" i="45"/>
  <c r="K50" i="45" s="1"/>
  <c r="G49" i="45"/>
  <c r="H49" i="45" s="1"/>
  <c r="I56" i="46"/>
  <c r="I19" i="27"/>
  <c r="F20" i="27" s="1"/>
  <c r="Q52" i="39" l="1"/>
  <c r="L52" i="39"/>
  <c r="K53" i="39" s="1"/>
  <c r="G52" i="39"/>
  <c r="H52" i="39" s="1"/>
  <c r="I52" i="39"/>
  <c r="F53" i="39" s="1"/>
  <c r="J40" i="34"/>
  <c r="K40" i="34"/>
  <c r="I49" i="45"/>
  <c r="F50" i="45" s="1"/>
  <c r="G35" i="48"/>
  <c r="L35" i="48"/>
  <c r="K36" i="48" s="1"/>
  <c r="F57" i="46"/>
  <c r="G50" i="45"/>
  <c r="H50" i="45" s="1"/>
  <c r="L50" i="45"/>
  <c r="K51" i="45" s="1"/>
  <c r="G57" i="46"/>
  <c r="H57" i="46" s="1"/>
  <c r="L57" i="46"/>
  <c r="K58" i="46" s="1"/>
  <c r="G20" i="27"/>
  <c r="H20" i="27" s="1"/>
  <c r="L20" i="27"/>
  <c r="K21" i="27" s="1"/>
  <c r="Q53" i="39" l="1"/>
  <c r="L53" i="39"/>
  <c r="K54" i="39" s="1"/>
  <c r="G53" i="39"/>
  <c r="H41" i="34"/>
  <c r="I50" i="45"/>
  <c r="F51" i="45" s="1"/>
  <c r="I57" i="46"/>
  <c r="F58" i="46" s="1"/>
  <c r="H35" i="48"/>
  <c r="I35" i="48"/>
  <c r="L51" i="45"/>
  <c r="K52" i="45" s="1"/>
  <c r="G51" i="45"/>
  <c r="H51" i="45" s="1"/>
  <c r="I20" i="27"/>
  <c r="G58" i="46"/>
  <c r="H58" i="46" s="1"/>
  <c r="L58" i="46"/>
  <c r="K59" i="46" s="1"/>
  <c r="F21" i="27" l="1"/>
  <c r="H53" i="39"/>
  <c r="I53" i="39"/>
  <c r="I41" i="34"/>
  <c r="J41" i="34" s="1"/>
  <c r="K41" i="34"/>
  <c r="H42" i="34" s="1"/>
  <c r="N41" i="34"/>
  <c r="M42" i="34" s="1"/>
  <c r="F36" i="48"/>
  <c r="I51" i="45"/>
  <c r="I58" i="46"/>
  <c r="L21" i="27"/>
  <c r="K22" i="27" s="1"/>
  <c r="G21" i="27"/>
  <c r="H21" i="27" s="1"/>
  <c r="F54" i="39" l="1"/>
  <c r="I42" i="34"/>
  <c r="J42" i="34" s="1"/>
  <c r="K42" i="34"/>
  <c r="N42" i="34"/>
  <c r="M43" i="34" s="1"/>
  <c r="G36" i="48"/>
  <c r="H36" i="48" s="1"/>
  <c r="L36" i="48"/>
  <c r="K37" i="48" s="1"/>
  <c r="F59" i="46"/>
  <c r="F52" i="45"/>
  <c r="L59" i="46"/>
  <c r="K60" i="46" s="1"/>
  <c r="G59" i="46"/>
  <c r="H59" i="46" s="1"/>
  <c r="I21" i="27"/>
  <c r="Q54" i="39" l="1"/>
  <c r="L54" i="39"/>
  <c r="K55" i="39" s="1"/>
  <c r="G54" i="39"/>
  <c r="H54" i="39" s="1"/>
  <c r="I54" i="39"/>
  <c r="F55" i="39" s="1"/>
  <c r="H43" i="34"/>
  <c r="I36" i="48"/>
  <c r="F37" i="48" s="1"/>
  <c r="G52" i="45"/>
  <c r="H52" i="45" s="1"/>
  <c r="L52" i="45"/>
  <c r="K53" i="45" s="1"/>
  <c r="I52" i="45"/>
  <c r="F53" i="45" s="1"/>
  <c r="I59" i="46"/>
  <c r="F60" i="46" s="1"/>
  <c r="F22" i="27"/>
  <c r="Q55" i="39" l="1"/>
  <c r="G55" i="39"/>
  <c r="H55" i="39" s="1"/>
  <c r="L55" i="39"/>
  <c r="K56" i="39" s="1"/>
  <c r="I55" i="39"/>
  <c r="F56" i="39" s="1"/>
  <c r="I43" i="34"/>
  <c r="J43" i="34" s="1"/>
  <c r="N43" i="34"/>
  <c r="M44" i="34" s="1"/>
  <c r="G37" i="48"/>
  <c r="H37" i="48" s="1"/>
  <c r="L37" i="48"/>
  <c r="K38" i="48" s="1"/>
  <c r="L53" i="45"/>
  <c r="K54" i="45" s="1"/>
  <c r="G53" i="45"/>
  <c r="H53" i="45" s="1"/>
  <c r="G60" i="46"/>
  <c r="H60" i="46" s="1"/>
  <c r="L60" i="46"/>
  <c r="K61" i="46" s="1"/>
  <c r="G56" i="39"/>
  <c r="H56" i="39" s="1"/>
  <c r="L56" i="39"/>
  <c r="K57" i="39" s="1"/>
  <c r="L22" i="27"/>
  <c r="K23" i="27" s="1"/>
  <c r="G22" i="27"/>
  <c r="H22" i="27" s="1"/>
  <c r="Q56" i="39" l="1"/>
  <c r="K43" i="34"/>
  <c r="I37" i="48"/>
  <c r="F38" i="48" s="1"/>
  <c r="G38" i="48" s="1"/>
  <c r="H38" i="48" s="1"/>
  <c r="I53" i="45"/>
  <c r="I60" i="46"/>
  <c r="I56" i="39"/>
  <c r="F57" i="39" s="1"/>
  <c r="G57" i="39"/>
  <c r="H57" i="39" s="1"/>
  <c r="I22" i="27"/>
  <c r="Q57" i="39" l="1"/>
  <c r="H44" i="34"/>
  <c r="L38" i="48"/>
  <c r="K39" i="48" s="1"/>
  <c r="I38" i="48"/>
  <c r="F39" i="48" s="1"/>
  <c r="F61" i="46"/>
  <c r="F54" i="45"/>
  <c r="G61" i="46"/>
  <c r="H61" i="46" s="1"/>
  <c r="L61" i="46"/>
  <c r="K62" i="46" s="1"/>
  <c r="I61" i="46"/>
  <c r="F62" i="46" s="1"/>
  <c r="L57" i="39"/>
  <c r="K58" i="39" s="1"/>
  <c r="I57" i="39"/>
  <c r="F58" i="39" s="1"/>
  <c r="F23" i="27"/>
  <c r="Q58" i="39" l="1"/>
  <c r="N44" i="34"/>
  <c r="M45" i="34" s="1"/>
  <c r="I44" i="34"/>
  <c r="J44" i="34" s="1"/>
  <c r="G39" i="48"/>
  <c r="L39" i="48"/>
  <c r="K40" i="48" s="1"/>
  <c r="G54" i="45"/>
  <c r="H54" i="45" s="1"/>
  <c r="L54" i="45"/>
  <c r="K55" i="45" s="1"/>
  <c r="I54" i="45"/>
  <c r="F55" i="45" s="1"/>
  <c r="G62" i="46"/>
  <c r="H62" i="46" s="1"/>
  <c r="L62" i="46"/>
  <c r="K63" i="46" s="1"/>
  <c r="G58" i="39"/>
  <c r="H58" i="39" s="1"/>
  <c r="L58" i="39"/>
  <c r="K59" i="39" s="1"/>
  <c r="L23" i="27"/>
  <c r="K24" i="27" s="1"/>
  <c r="G23" i="27"/>
  <c r="H23" i="27" s="1"/>
  <c r="K44" i="34" l="1"/>
  <c r="H39" i="48"/>
  <c r="I39" i="48"/>
  <c r="L55" i="45"/>
  <c r="K56" i="45" s="1"/>
  <c r="G55" i="45"/>
  <c r="H55" i="45" s="1"/>
  <c r="I62" i="46"/>
  <c r="I58" i="39"/>
  <c r="I23" i="27"/>
  <c r="F24" i="27" l="1"/>
  <c r="L24" i="27" s="1"/>
  <c r="K25" i="27" s="1"/>
  <c r="F59" i="39"/>
  <c r="H45" i="34"/>
  <c r="F40" i="48"/>
  <c r="F63" i="46"/>
  <c r="I55" i="45"/>
  <c r="L63" i="46"/>
  <c r="K64" i="46" s="1"/>
  <c r="G63" i="46"/>
  <c r="H63" i="46" s="1"/>
  <c r="G59" i="39"/>
  <c r="H59" i="39" s="1"/>
  <c r="L59" i="39"/>
  <c r="K60" i="39" s="1"/>
  <c r="G24" i="27" l="1"/>
  <c r="H24" i="27" s="1"/>
  <c r="Q59" i="39"/>
  <c r="I45" i="34"/>
  <c r="J45" i="34" s="1"/>
  <c r="N45" i="34"/>
  <c r="M46" i="34" s="1"/>
  <c r="K45" i="34"/>
  <c r="H46" i="34" s="1"/>
  <c r="G40" i="48"/>
  <c r="H40" i="48" s="1"/>
  <c r="L40" i="48"/>
  <c r="K41" i="48" s="1"/>
  <c r="F56" i="45"/>
  <c r="I63" i="46"/>
  <c r="F64" i="46" s="1"/>
  <c r="I59" i="39"/>
  <c r="F60" i="39" s="1"/>
  <c r="G60" i="39"/>
  <c r="H60" i="39" s="1"/>
  <c r="I24" i="27" l="1"/>
  <c r="F25" i="27"/>
  <c r="N46" i="34"/>
  <c r="M47" i="34" s="1"/>
  <c r="I46" i="34"/>
  <c r="J46" i="34" s="1"/>
  <c r="I40" i="48"/>
  <c r="F41" i="48" s="1"/>
  <c r="L56" i="45"/>
  <c r="K57" i="45" s="1"/>
  <c r="G56" i="45"/>
  <c r="H56" i="45" s="1"/>
  <c r="G64" i="46"/>
  <c r="H64" i="46" s="1"/>
  <c r="L64" i="46"/>
  <c r="K65" i="46" s="1"/>
  <c r="L60" i="39"/>
  <c r="K61" i="39" s="1"/>
  <c r="Q60" i="39"/>
  <c r="I60" i="39"/>
  <c r="F61" i="39" s="1"/>
  <c r="L25" i="27"/>
  <c r="K26" i="27" s="1"/>
  <c r="G25" i="27"/>
  <c r="H25" i="27" s="1"/>
  <c r="Q61" i="39" l="1"/>
  <c r="K46" i="34"/>
  <c r="I56" i="45"/>
  <c r="F57" i="45" s="1"/>
  <c r="G41" i="48"/>
  <c r="H41" i="48" s="1"/>
  <c r="L41" i="48"/>
  <c r="K42" i="48" s="1"/>
  <c r="G57" i="45"/>
  <c r="H57" i="45" s="1"/>
  <c r="L57" i="45"/>
  <c r="K58" i="45" s="1"/>
  <c r="I64" i="46"/>
  <c r="L61" i="39"/>
  <c r="K62" i="39" s="1"/>
  <c r="G61" i="39"/>
  <c r="H61" i="39" s="1"/>
  <c r="I25" i="27"/>
  <c r="F26" i="27" l="1"/>
  <c r="H47" i="34"/>
  <c r="I41" i="48"/>
  <c r="F42" i="48" s="1"/>
  <c r="L42" i="48" s="1"/>
  <c r="K43" i="48" s="1"/>
  <c r="F65" i="46"/>
  <c r="I57" i="45"/>
  <c r="G65" i="46"/>
  <c r="H65" i="46" s="1"/>
  <c r="L65" i="46"/>
  <c r="K66" i="46" s="1"/>
  <c r="I65" i="46"/>
  <c r="F66" i="46" s="1"/>
  <c r="I61" i="39"/>
  <c r="G26" i="27"/>
  <c r="H26" i="27" s="1"/>
  <c r="L26" i="27"/>
  <c r="K27" i="27" s="1"/>
  <c r="I26" i="27" l="1"/>
  <c r="F62" i="39"/>
  <c r="N47" i="34"/>
  <c r="M48" i="34" s="1"/>
  <c r="I47" i="34"/>
  <c r="J47" i="34" s="1"/>
  <c r="G42" i="48"/>
  <c r="H42" i="48" s="1"/>
  <c r="F58" i="45"/>
  <c r="G66" i="46"/>
  <c r="H66" i="46" s="1"/>
  <c r="L66" i="46"/>
  <c r="K67" i="46" s="1"/>
  <c r="G62" i="39"/>
  <c r="H62" i="39" s="1"/>
  <c r="L62" i="39"/>
  <c r="K63" i="39" s="1"/>
  <c r="F27" i="27"/>
  <c r="Q62" i="39" l="1"/>
  <c r="K47" i="34"/>
  <c r="I42" i="48"/>
  <c r="F43" i="48" s="1"/>
  <c r="G43" i="48" s="1"/>
  <c r="H43" i="48" s="1"/>
  <c r="L43" i="48"/>
  <c r="K44" i="48" s="1"/>
  <c r="L58" i="45"/>
  <c r="K59" i="45" s="1"/>
  <c r="G58" i="45"/>
  <c r="H58" i="45" s="1"/>
  <c r="I66" i="46"/>
  <c r="I62" i="39"/>
  <c r="F63" i="39" s="1"/>
  <c r="L27" i="27"/>
  <c r="K28" i="27" s="1"/>
  <c r="G27" i="27"/>
  <c r="H27" i="27" s="1"/>
  <c r="Q63" i="39" l="1"/>
  <c r="H48" i="34"/>
  <c r="I43" i="48"/>
  <c r="F44" i="48" s="1"/>
  <c r="F67" i="46"/>
  <c r="I58" i="45"/>
  <c r="L67" i="46"/>
  <c r="K68" i="46" s="1"/>
  <c r="G67" i="46"/>
  <c r="H67" i="46" s="1"/>
  <c r="L63" i="39"/>
  <c r="K64" i="39" s="1"/>
  <c r="G63" i="39"/>
  <c r="H63" i="39" s="1"/>
  <c r="I27" i="27"/>
  <c r="F28" i="27" l="1"/>
  <c r="G28" i="27" s="1"/>
  <c r="H28" i="27" s="1"/>
  <c r="N48" i="34"/>
  <c r="M49" i="34" s="1"/>
  <c r="I48" i="34"/>
  <c r="J48" i="34" s="1"/>
  <c r="L44" i="48"/>
  <c r="K45" i="48" s="1"/>
  <c r="G44" i="48"/>
  <c r="H44" i="48" s="1"/>
  <c r="F59" i="45"/>
  <c r="I67" i="46"/>
  <c r="F68" i="46" s="1"/>
  <c r="I63" i="39"/>
  <c r="L28" i="27" l="1"/>
  <c r="K29" i="27" s="1"/>
  <c r="F64" i="39"/>
  <c r="K48" i="34"/>
  <c r="I44" i="48"/>
  <c r="F45" i="48" s="1"/>
  <c r="G59" i="45"/>
  <c r="H59" i="45" s="1"/>
  <c r="L59" i="45"/>
  <c r="K60" i="45" s="1"/>
  <c r="I59" i="45"/>
  <c r="F60" i="45" s="1"/>
  <c r="G68" i="46"/>
  <c r="H68" i="46" s="1"/>
  <c r="L68" i="46"/>
  <c r="K69" i="46" s="1"/>
  <c r="G64" i="39"/>
  <c r="H64" i="39" s="1"/>
  <c r="L64" i="39"/>
  <c r="K65" i="39" s="1"/>
  <c r="I28" i="27"/>
  <c r="Q64" i="39" l="1"/>
  <c r="H49" i="34"/>
  <c r="L45" i="48"/>
  <c r="K46" i="48" s="1"/>
  <c r="G45" i="48"/>
  <c r="H45" i="48" s="1"/>
  <c r="G60" i="45"/>
  <c r="H60" i="45" s="1"/>
  <c r="L60" i="45"/>
  <c r="K61" i="45" s="1"/>
  <c r="I60" i="45"/>
  <c r="F61" i="45" s="1"/>
  <c r="F29" i="27"/>
  <c r="I68" i="46"/>
  <c r="I64" i="39"/>
  <c r="F65" i="39" s="1"/>
  <c r="L29" i="27"/>
  <c r="K30" i="27" s="1"/>
  <c r="G29" i="27"/>
  <c r="H29" i="27" s="1"/>
  <c r="Q65" i="39" l="1"/>
  <c r="G65" i="39"/>
  <c r="H65" i="39" s="1"/>
  <c r="L65" i="39"/>
  <c r="K66" i="39" s="1"/>
  <c r="I49" i="34"/>
  <c r="J49" i="34" s="1"/>
  <c r="N49" i="34"/>
  <c r="M50" i="34" s="1"/>
  <c r="K49" i="34"/>
  <c r="H50" i="34" s="1"/>
  <c r="I45" i="48"/>
  <c r="F69" i="46"/>
  <c r="G61" i="45"/>
  <c r="H61" i="45" s="1"/>
  <c r="L61" i="45"/>
  <c r="K62" i="45" s="1"/>
  <c r="G69" i="46"/>
  <c r="H69" i="46" s="1"/>
  <c r="L69" i="46"/>
  <c r="K70" i="46" s="1"/>
  <c r="I65" i="39"/>
  <c r="F66" i="39" s="1"/>
  <c r="I29" i="27"/>
  <c r="F30" i="27" s="1"/>
  <c r="I61" i="45" l="1"/>
  <c r="F62" i="45" s="1"/>
  <c r="Q66" i="39"/>
  <c r="I50" i="34"/>
  <c r="J50" i="34" s="1"/>
  <c r="K50" i="34"/>
  <c r="H51" i="34" s="1"/>
  <c r="N50" i="34"/>
  <c r="M51" i="34" s="1"/>
  <c r="I69" i="46"/>
  <c r="F70" i="46" s="1"/>
  <c r="F46" i="48"/>
  <c r="L62" i="45"/>
  <c r="K63" i="45" s="1"/>
  <c r="G62" i="45"/>
  <c r="H62" i="45" s="1"/>
  <c r="L70" i="46"/>
  <c r="K71" i="46" s="1"/>
  <c r="G70" i="46"/>
  <c r="H70" i="46" s="1"/>
  <c r="G66" i="39"/>
  <c r="H66" i="39" s="1"/>
  <c r="L66" i="39"/>
  <c r="K67" i="39" s="1"/>
  <c r="G30" i="27"/>
  <c r="H30" i="27" s="1"/>
  <c r="L30" i="27"/>
  <c r="K31" i="27" s="1"/>
  <c r="I51" i="34" l="1"/>
  <c r="J51" i="34" s="1"/>
  <c r="N51" i="34"/>
  <c r="M52" i="34" s="1"/>
  <c r="K51" i="34"/>
  <c r="H52" i="34" s="1"/>
  <c r="G46" i="48"/>
  <c r="H46" i="48" s="1"/>
  <c r="L46" i="48"/>
  <c r="K47" i="48" s="1"/>
  <c r="I62" i="45"/>
  <c r="I70" i="46"/>
  <c r="I66" i="39"/>
  <c r="I30" i="27"/>
  <c r="F67" i="39" l="1"/>
  <c r="I52" i="34"/>
  <c r="J52" i="34" s="1"/>
  <c r="N52" i="34"/>
  <c r="M53" i="34" s="1"/>
  <c r="K52" i="34"/>
  <c r="I46" i="48"/>
  <c r="F47" i="48" s="1"/>
  <c r="G47" i="48" s="1"/>
  <c r="H47" i="48" s="1"/>
  <c r="F71" i="46"/>
  <c r="F63" i="45"/>
  <c r="F31" i="27"/>
  <c r="L71" i="46"/>
  <c r="K72" i="46" s="1"/>
  <c r="G71" i="46"/>
  <c r="H71" i="46" s="1"/>
  <c r="L67" i="39"/>
  <c r="K68" i="39" s="1"/>
  <c r="G67" i="39"/>
  <c r="H67" i="39" s="1"/>
  <c r="G31" i="27"/>
  <c r="H31" i="27" s="1"/>
  <c r="L31" i="27"/>
  <c r="K32" i="27" s="1"/>
  <c r="I31" i="27" l="1"/>
  <c r="Q67" i="39"/>
  <c r="H53" i="34"/>
  <c r="L47" i="48"/>
  <c r="K48" i="48" s="1"/>
  <c r="I47" i="48"/>
  <c r="F48" i="48" s="1"/>
  <c r="L63" i="45"/>
  <c r="K64" i="45" s="1"/>
  <c r="G63" i="45"/>
  <c r="H63" i="45" s="1"/>
  <c r="I71" i="46"/>
  <c r="F72" i="46" s="1"/>
  <c r="I67" i="39"/>
  <c r="F68" i="39" s="1"/>
  <c r="F32" i="27" l="1"/>
  <c r="Q68" i="39"/>
  <c r="I53" i="34"/>
  <c r="N53" i="34"/>
  <c r="M54" i="34" s="1"/>
  <c r="G48" i="48"/>
  <c r="H48" i="48" s="1"/>
  <c r="L48" i="48"/>
  <c r="K49" i="48" s="1"/>
  <c r="I63" i="45"/>
  <c r="G72" i="46"/>
  <c r="H72" i="46" s="1"/>
  <c r="L72" i="46"/>
  <c r="K73" i="46" s="1"/>
  <c r="L68" i="39"/>
  <c r="K69" i="39" s="1"/>
  <c r="G68" i="39"/>
  <c r="H68" i="39" s="1"/>
  <c r="L32" i="27"/>
  <c r="K33" i="27" s="1"/>
  <c r="G32" i="27"/>
  <c r="H32" i="27" s="1"/>
  <c r="J53" i="34" l="1"/>
  <c r="K53" i="34"/>
  <c r="I48" i="48"/>
  <c r="F49" i="48" s="1"/>
  <c r="G49" i="48" s="1"/>
  <c r="H49" i="48" s="1"/>
  <c r="F64" i="45"/>
  <c r="I72" i="46"/>
  <c r="I68" i="39"/>
  <c r="I32" i="27"/>
  <c r="F33" i="27" s="1"/>
  <c r="F69" i="39" l="1"/>
  <c r="H54" i="34"/>
  <c r="L49" i="48"/>
  <c r="K50" i="48" s="1"/>
  <c r="I49" i="48"/>
  <c r="F50" i="48" s="1"/>
  <c r="F73" i="46"/>
  <c r="L64" i="45"/>
  <c r="K65" i="45" s="1"/>
  <c r="G64" i="45"/>
  <c r="H64" i="45" s="1"/>
  <c r="G73" i="46"/>
  <c r="H73" i="46" s="1"/>
  <c r="L73" i="46"/>
  <c r="K74" i="46" s="1"/>
  <c r="L69" i="39"/>
  <c r="K70" i="39" s="1"/>
  <c r="G69" i="39"/>
  <c r="H69" i="39" s="1"/>
  <c r="G33" i="27"/>
  <c r="H33" i="27" s="1"/>
  <c r="L33" i="27"/>
  <c r="K34" i="27" s="1"/>
  <c r="I33" i="27" l="1"/>
  <c r="Q69" i="39"/>
  <c r="I54" i="34"/>
  <c r="J54" i="34" s="1"/>
  <c r="N54" i="34"/>
  <c r="M55" i="34" s="1"/>
  <c r="K54" i="34"/>
  <c r="I64" i="45"/>
  <c r="F65" i="45" s="1"/>
  <c r="G50" i="48"/>
  <c r="L50" i="48"/>
  <c r="K51" i="48" s="1"/>
  <c r="I73" i="46"/>
  <c r="F74" i="46" s="1"/>
  <c r="G65" i="45"/>
  <c r="H65" i="45" s="1"/>
  <c r="L65" i="45"/>
  <c r="K66" i="45" s="1"/>
  <c r="I65" i="45"/>
  <c r="F66" i="45" s="1"/>
  <c r="L74" i="46"/>
  <c r="K75" i="46" s="1"/>
  <c r="G74" i="46"/>
  <c r="H74" i="46" s="1"/>
  <c r="I69" i="39"/>
  <c r="F70" i="39" s="1"/>
  <c r="F34" i="27"/>
  <c r="Q70" i="39" l="1"/>
  <c r="H55" i="34"/>
  <c r="H50" i="48"/>
  <c r="I50" i="48"/>
  <c r="G66" i="45"/>
  <c r="H66" i="45" s="1"/>
  <c r="L66" i="45"/>
  <c r="K67" i="45" s="1"/>
  <c r="I66" i="45"/>
  <c r="F67" i="45" s="1"/>
  <c r="I74" i="46"/>
  <c r="F75" i="46" s="1"/>
  <c r="G70" i="39"/>
  <c r="H70" i="39" s="1"/>
  <c r="L70" i="39"/>
  <c r="K71" i="39" s="1"/>
  <c r="L34" i="27"/>
  <c r="K35" i="27" s="1"/>
  <c r="G34" i="27"/>
  <c r="H34" i="27" s="1"/>
  <c r="I55" i="34" l="1"/>
  <c r="J55" i="34" s="1"/>
  <c r="K55" i="34"/>
  <c r="N55" i="34"/>
  <c r="M56" i="34" s="1"/>
  <c r="F51" i="48"/>
  <c r="L67" i="45"/>
  <c r="K68" i="45" s="1"/>
  <c r="G67" i="45"/>
  <c r="H67" i="45" s="1"/>
  <c r="L75" i="46"/>
  <c r="K76" i="46" s="1"/>
  <c r="G75" i="46"/>
  <c r="H75" i="46" s="1"/>
  <c r="I70" i="39"/>
  <c r="I34" i="27"/>
  <c r="F71" i="39" l="1"/>
  <c r="H56" i="34"/>
  <c r="I67" i="45"/>
  <c r="F68" i="45" s="1"/>
  <c r="G51" i="48"/>
  <c r="H51" i="48" s="1"/>
  <c r="L51" i="48"/>
  <c r="K52" i="48" s="1"/>
  <c r="G68" i="45"/>
  <c r="H68" i="45" s="1"/>
  <c r="L68" i="45"/>
  <c r="K69" i="45" s="1"/>
  <c r="I68" i="45"/>
  <c r="F69" i="45" s="1"/>
  <c r="F35" i="27"/>
  <c r="I75" i="46"/>
  <c r="L71" i="39"/>
  <c r="K72" i="39" s="1"/>
  <c r="G71" i="39"/>
  <c r="H71" i="39" s="1"/>
  <c r="L35" i="27"/>
  <c r="K36" i="27" s="1"/>
  <c r="G35" i="27"/>
  <c r="H35" i="27" s="1"/>
  <c r="Q71" i="39" l="1"/>
  <c r="I56" i="34"/>
  <c r="J56" i="34" s="1"/>
  <c r="K56" i="34"/>
  <c r="N56" i="34"/>
  <c r="M57" i="34" s="1"/>
  <c r="I51" i="48"/>
  <c r="F52" i="48" s="1"/>
  <c r="F76" i="46"/>
  <c r="L69" i="45"/>
  <c r="K70" i="45" s="1"/>
  <c r="G69" i="45"/>
  <c r="H69" i="45" s="1"/>
  <c r="G76" i="46"/>
  <c r="H76" i="46" s="1"/>
  <c r="L76" i="46"/>
  <c r="K77" i="46" s="1"/>
  <c r="I71" i="39"/>
  <c r="F72" i="39" s="1"/>
  <c r="I35" i="27"/>
  <c r="Q72" i="39" l="1"/>
  <c r="H57" i="34"/>
  <c r="G52" i="48"/>
  <c r="H52" i="48" s="1"/>
  <c r="L52" i="48"/>
  <c r="K53" i="48" s="1"/>
  <c r="I69" i="45"/>
  <c r="I76" i="46"/>
  <c r="F77" i="46" s="1"/>
  <c r="L72" i="39"/>
  <c r="K73" i="39" s="1"/>
  <c r="G72" i="39"/>
  <c r="H72" i="39" s="1"/>
  <c r="F36" i="27"/>
  <c r="N57" i="34" l="1"/>
  <c r="M58" i="34" s="1"/>
  <c r="I57" i="34"/>
  <c r="J57" i="34" s="1"/>
  <c r="I52" i="48"/>
  <c r="F70" i="45"/>
  <c r="G77" i="46"/>
  <c r="H77" i="46" s="1"/>
  <c r="L77" i="46"/>
  <c r="K78" i="46" s="1"/>
  <c r="I72" i="39"/>
  <c r="G36" i="27"/>
  <c r="H36" i="27" s="1"/>
  <c r="L36" i="27"/>
  <c r="K37" i="27" s="1"/>
  <c r="I36" i="27"/>
  <c r="F73" i="39" l="1"/>
  <c r="K57" i="34"/>
  <c r="F53" i="48"/>
  <c r="L53" i="48" s="1"/>
  <c r="K54" i="48" s="1"/>
  <c r="L70" i="45"/>
  <c r="K71" i="45" s="1"/>
  <c r="G70" i="45"/>
  <c r="H70" i="45" s="1"/>
  <c r="I77" i="46"/>
  <c r="L73" i="39"/>
  <c r="K74" i="39" s="1"/>
  <c r="G73" i="39"/>
  <c r="H73" i="39" s="1"/>
  <c r="F37" i="27"/>
  <c r="Q73" i="39" l="1"/>
  <c r="H58" i="34"/>
  <c r="G53" i="48"/>
  <c r="H53" i="48" s="1"/>
  <c r="F78" i="46"/>
  <c r="I70" i="45"/>
  <c r="L78" i="46"/>
  <c r="K79" i="46" s="1"/>
  <c r="G78" i="46"/>
  <c r="H78" i="46" s="1"/>
  <c r="I73" i="39"/>
  <c r="F74" i="39" s="1"/>
  <c r="L37" i="27"/>
  <c r="K38" i="27" s="1"/>
  <c r="G37" i="27"/>
  <c r="H37" i="27" s="1"/>
  <c r="Q74" i="39" l="1"/>
  <c r="I58" i="34"/>
  <c r="J58" i="34" s="1"/>
  <c r="N58" i="34"/>
  <c r="M59" i="34" s="1"/>
  <c r="K58" i="34"/>
  <c r="H59" i="34" s="1"/>
  <c r="I53" i="48"/>
  <c r="F54" i="48" s="1"/>
  <c r="L54" i="48" s="1"/>
  <c r="K55" i="48" s="1"/>
  <c r="F71" i="45"/>
  <c r="I78" i="46"/>
  <c r="F79" i="46" s="1"/>
  <c r="I37" i="27"/>
  <c r="G74" i="39"/>
  <c r="H74" i="39" s="1"/>
  <c r="L74" i="39"/>
  <c r="K75" i="39" s="1"/>
  <c r="F38" i="27" l="1"/>
  <c r="I59" i="34"/>
  <c r="J59" i="34" s="1"/>
  <c r="K59" i="34"/>
  <c r="N59" i="34"/>
  <c r="M60" i="34" s="1"/>
  <c r="G54" i="48"/>
  <c r="H54" i="48" s="1"/>
  <c r="G71" i="45"/>
  <c r="H71" i="45" s="1"/>
  <c r="L71" i="45"/>
  <c r="K72" i="45" s="1"/>
  <c r="I71" i="45"/>
  <c r="F72" i="45" s="1"/>
  <c r="L79" i="46"/>
  <c r="K80" i="46" s="1"/>
  <c r="G79" i="46"/>
  <c r="H79" i="46" s="1"/>
  <c r="I74" i="39"/>
  <c r="L38" i="27"/>
  <c r="K39" i="27" s="1"/>
  <c r="G38" i="27"/>
  <c r="H38" i="27" s="1"/>
  <c r="F75" i="39" l="1"/>
  <c r="H60" i="34"/>
  <c r="I54" i="48"/>
  <c r="F55" i="48"/>
  <c r="G72" i="45"/>
  <c r="H72" i="45" s="1"/>
  <c r="L72" i="45"/>
  <c r="K73" i="45" s="1"/>
  <c r="I72" i="45"/>
  <c r="F73" i="45" s="1"/>
  <c r="I79" i="46"/>
  <c r="L75" i="39"/>
  <c r="K76" i="39" s="1"/>
  <c r="G75" i="39"/>
  <c r="H75" i="39" s="1"/>
  <c r="I38" i="27"/>
  <c r="Q75" i="39" l="1"/>
  <c r="I60" i="34"/>
  <c r="N60" i="34"/>
  <c r="M61" i="34" s="1"/>
  <c r="G55" i="48"/>
  <c r="H55" i="48" s="1"/>
  <c r="L55" i="48"/>
  <c r="K56" i="48" s="1"/>
  <c r="F80" i="46"/>
  <c r="G73" i="45"/>
  <c r="H73" i="45" s="1"/>
  <c r="L73" i="45"/>
  <c r="K74" i="45" s="1"/>
  <c r="G80" i="46"/>
  <c r="H80" i="46" s="1"/>
  <c r="L80" i="46"/>
  <c r="K81" i="46" s="1"/>
  <c r="I75" i="39"/>
  <c r="F76" i="39" s="1"/>
  <c r="F39" i="27"/>
  <c r="I73" i="45" l="1"/>
  <c r="F74" i="45" s="1"/>
  <c r="Q76" i="39"/>
  <c r="J60" i="34"/>
  <c r="K60" i="34"/>
  <c r="I55" i="48"/>
  <c r="F56" i="48" s="1"/>
  <c r="L56" i="48" s="1"/>
  <c r="K57" i="48" s="1"/>
  <c r="G74" i="45"/>
  <c r="H74" i="45" s="1"/>
  <c r="L74" i="45"/>
  <c r="K75" i="45" s="1"/>
  <c r="I74" i="45"/>
  <c r="F75" i="45" s="1"/>
  <c r="I80" i="46"/>
  <c r="F81" i="46" s="1"/>
  <c r="L76" i="39"/>
  <c r="K77" i="39" s="1"/>
  <c r="G76" i="39"/>
  <c r="H76" i="39" s="1"/>
  <c r="G39" i="27"/>
  <c r="H39" i="27" s="1"/>
  <c r="L39" i="27"/>
  <c r="K40" i="27" s="1"/>
  <c r="I39" i="27" l="1"/>
  <c r="H61" i="34"/>
  <c r="G56" i="48"/>
  <c r="H56" i="48" s="1"/>
  <c r="L75" i="45"/>
  <c r="K76" i="45" s="1"/>
  <c r="G75" i="45"/>
  <c r="H75" i="45" s="1"/>
  <c r="G81" i="46"/>
  <c r="H81" i="46" s="1"/>
  <c r="L81" i="46"/>
  <c r="K82" i="46" s="1"/>
  <c r="I76" i="39"/>
  <c r="F40" i="27"/>
  <c r="F77" i="39" l="1"/>
  <c r="I61" i="34"/>
  <c r="J61" i="34" s="1"/>
  <c r="N61" i="34"/>
  <c r="M62" i="34" s="1"/>
  <c r="K61" i="34"/>
  <c r="I81" i="46"/>
  <c r="F82" i="46" s="1"/>
  <c r="I56" i="48"/>
  <c r="I75" i="45"/>
  <c r="L82" i="46"/>
  <c r="K83" i="46" s="1"/>
  <c r="G82" i="46"/>
  <c r="H82" i="46" s="1"/>
  <c r="L77" i="39"/>
  <c r="K78" i="39" s="1"/>
  <c r="G77" i="39"/>
  <c r="H77" i="39" s="1"/>
  <c r="G40" i="27"/>
  <c r="H40" i="27" s="1"/>
  <c r="L40" i="27"/>
  <c r="K41" i="27" s="1"/>
  <c r="Q77" i="39" l="1"/>
  <c r="H62" i="34"/>
  <c r="F57" i="48"/>
  <c r="F76" i="45"/>
  <c r="I40" i="27"/>
  <c r="I82" i="46"/>
  <c r="I77" i="39"/>
  <c r="F78" i="39" s="1"/>
  <c r="F41" i="27"/>
  <c r="Q78" i="39" l="1"/>
  <c r="I62" i="34"/>
  <c r="J62" i="34" s="1"/>
  <c r="N62" i="34"/>
  <c r="M63" i="34" s="1"/>
  <c r="K62" i="34"/>
  <c r="G57" i="48"/>
  <c r="L57" i="48"/>
  <c r="K58" i="48" s="1"/>
  <c r="F83" i="46"/>
  <c r="G76" i="45"/>
  <c r="H76" i="45" s="1"/>
  <c r="L76" i="45"/>
  <c r="K77" i="45" s="1"/>
  <c r="L83" i="46"/>
  <c r="K84" i="46" s="1"/>
  <c r="G83" i="46"/>
  <c r="H83" i="46" s="1"/>
  <c r="G78" i="39"/>
  <c r="H78" i="39" s="1"/>
  <c r="L78" i="39"/>
  <c r="K79" i="39" s="1"/>
  <c r="G41" i="27"/>
  <c r="H41" i="27" s="1"/>
  <c r="L41" i="27"/>
  <c r="K42" i="27" s="1"/>
  <c r="I41" i="27"/>
  <c r="I76" i="45" l="1"/>
  <c r="F77" i="45" s="1"/>
  <c r="H63" i="34"/>
  <c r="H57" i="48"/>
  <c r="I57" i="48"/>
  <c r="L77" i="45"/>
  <c r="K78" i="45" s="1"/>
  <c r="G77" i="45"/>
  <c r="H77" i="45" s="1"/>
  <c r="I83" i="46"/>
  <c r="F84" i="46" s="1"/>
  <c r="I78" i="39"/>
  <c r="F42" i="27"/>
  <c r="F79" i="39" l="1"/>
  <c r="N63" i="34"/>
  <c r="M64" i="34" s="1"/>
  <c r="I63" i="34"/>
  <c r="F58" i="48"/>
  <c r="I77" i="45"/>
  <c r="G84" i="46"/>
  <c r="H84" i="46" s="1"/>
  <c r="L84" i="46"/>
  <c r="K85" i="46" s="1"/>
  <c r="L79" i="39"/>
  <c r="K80" i="39" s="1"/>
  <c r="G79" i="39"/>
  <c r="H79" i="39" s="1"/>
  <c r="L42" i="27"/>
  <c r="K43" i="27" s="1"/>
  <c r="G42" i="27"/>
  <c r="H42" i="27" s="1"/>
  <c r="Q79" i="39" l="1"/>
  <c r="J63" i="34"/>
  <c r="K63" i="34"/>
  <c r="L58" i="48"/>
  <c r="K59" i="48" s="1"/>
  <c r="G58" i="48"/>
  <c r="F78" i="45"/>
  <c r="I84" i="46"/>
  <c r="I79" i="39"/>
  <c r="F80" i="39" s="1"/>
  <c r="G80" i="39"/>
  <c r="H80" i="39" s="1"/>
  <c r="I42" i="27"/>
  <c r="Q80" i="39" l="1"/>
  <c r="H64" i="34"/>
  <c r="H58" i="48"/>
  <c r="I58" i="48"/>
  <c r="F85" i="46"/>
  <c r="L78" i="45"/>
  <c r="K79" i="45" s="1"/>
  <c r="G78" i="45"/>
  <c r="H78" i="45" s="1"/>
  <c r="F43" i="27"/>
  <c r="G85" i="46"/>
  <c r="H85" i="46" s="1"/>
  <c r="L85" i="46"/>
  <c r="K86" i="46" s="1"/>
  <c r="I85" i="46"/>
  <c r="F86" i="46" s="1"/>
  <c r="L80" i="39"/>
  <c r="K81" i="39" s="1"/>
  <c r="I80" i="39"/>
  <c r="F81" i="39" s="1"/>
  <c r="L43" i="27"/>
  <c r="K44" i="27" s="1"/>
  <c r="G43" i="27"/>
  <c r="H43" i="27" s="1"/>
  <c r="Q81" i="39" l="1"/>
  <c r="N64" i="34"/>
  <c r="M65" i="34" s="1"/>
  <c r="I64" i="34"/>
  <c r="J64" i="34" s="1"/>
  <c r="K64" i="34"/>
  <c r="I78" i="45"/>
  <c r="F79" i="45" s="1"/>
  <c r="F59" i="48"/>
  <c r="G79" i="45"/>
  <c r="H79" i="45" s="1"/>
  <c r="L79" i="45"/>
  <c r="K80" i="45" s="1"/>
  <c r="L86" i="46"/>
  <c r="K87" i="46" s="1"/>
  <c r="G86" i="46"/>
  <c r="H86" i="46" s="1"/>
  <c r="L81" i="39"/>
  <c r="K82" i="39" s="1"/>
  <c r="G81" i="39"/>
  <c r="H81" i="39" s="1"/>
  <c r="I43" i="27"/>
  <c r="H65" i="34" l="1"/>
  <c r="G59" i="48"/>
  <c r="H59" i="48" s="1"/>
  <c r="L59" i="48"/>
  <c r="K60" i="48" s="1"/>
  <c r="I79" i="45"/>
  <c r="I86" i="46"/>
  <c r="I81" i="39"/>
  <c r="F44" i="27"/>
  <c r="F82" i="39" l="1"/>
  <c r="N65" i="34"/>
  <c r="M66" i="34" s="1"/>
  <c r="I65" i="34"/>
  <c r="I59" i="48"/>
  <c r="F60" i="48" s="1"/>
  <c r="G60" i="48"/>
  <c r="L60" i="48"/>
  <c r="K61" i="48" s="1"/>
  <c r="F87" i="46"/>
  <c r="F80" i="45"/>
  <c r="L87" i="46"/>
  <c r="K88" i="46" s="1"/>
  <c r="G87" i="46"/>
  <c r="H87" i="46" s="1"/>
  <c r="G82" i="39"/>
  <c r="H82" i="39" s="1"/>
  <c r="L82" i="39"/>
  <c r="K83" i="39" s="1"/>
  <c r="L44" i="27"/>
  <c r="K45" i="27" s="1"/>
  <c r="G44" i="27"/>
  <c r="H44" i="27" s="1"/>
  <c r="Q82" i="39" l="1"/>
  <c r="J65" i="34"/>
  <c r="K65" i="34"/>
  <c r="H60" i="48"/>
  <c r="I60" i="48"/>
  <c r="L80" i="45"/>
  <c r="K81" i="45" s="1"/>
  <c r="G80" i="45"/>
  <c r="H80" i="45" s="1"/>
  <c r="I87" i="46"/>
  <c r="F88" i="46" s="1"/>
  <c r="I44" i="27"/>
  <c r="F45" i="27" s="1"/>
  <c r="I82" i="39"/>
  <c r="F83" i="39" s="1"/>
  <c r="Q83" i="39" l="1"/>
  <c r="H66" i="34"/>
  <c r="I80" i="45"/>
  <c r="F81" i="45" s="1"/>
  <c r="F61" i="48"/>
  <c r="G81" i="45"/>
  <c r="H81" i="45" s="1"/>
  <c r="L81" i="45"/>
  <c r="K82" i="45" s="1"/>
  <c r="I81" i="45"/>
  <c r="F82" i="45" s="1"/>
  <c r="G88" i="46"/>
  <c r="H88" i="46" s="1"/>
  <c r="L88" i="46"/>
  <c r="K89" i="46" s="1"/>
  <c r="L83" i="39"/>
  <c r="K84" i="39" s="1"/>
  <c r="G83" i="39"/>
  <c r="H83" i="39" s="1"/>
  <c r="G45" i="27"/>
  <c r="H45" i="27" s="1"/>
  <c r="L45" i="27"/>
  <c r="K46" i="27" s="1"/>
  <c r="N66" i="34" l="1"/>
  <c r="M67" i="34" s="1"/>
  <c r="I66" i="34"/>
  <c r="G61" i="48"/>
  <c r="L61" i="48"/>
  <c r="K62" i="48" s="1"/>
  <c r="L82" i="45"/>
  <c r="K83" i="45" s="1"/>
  <c r="G82" i="45"/>
  <c r="H82" i="45" s="1"/>
  <c r="I88" i="46"/>
  <c r="I83" i="39"/>
  <c r="I45" i="27"/>
  <c r="F46" i="27" s="1"/>
  <c r="F84" i="39" l="1"/>
  <c r="J66" i="34"/>
  <c r="K66" i="34"/>
  <c r="H61" i="48"/>
  <c r="I61" i="48"/>
  <c r="F89" i="46"/>
  <c r="I82" i="45"/>
  <c r="G89" i="46"/>
  <c r="H89" i="46" s="1"/>
  <c r="L89" i="46"/>
  <c r="K90" i="46" s="1"/>
  <c r="I89" i="46"/>
  <c r="F90" i="46" s="1"/>
  <c r="L84" i="39"/>
  <c r="K85" i="39" s="1"/>
  <c r="G84" i="39"/>
  <c r="H84" i="39" s="1"/>
  <c r="L46" i="27"/>
  <c r="K47" i="27" s="1"/>
  <c r="G46" i="27"/>
  <c r="H46" i="27" s="1"/>
  <c r="Q84" i="39" l="1"/>
  <c r="H67" i="34"/>
  <c r="F62" i="48"/>
  <c r="F83" i="45"/>
  <c r="L90" i="46"/>
  <c r="K91" i="46" s="1"/>
  <c r="G90" i="46"/>
  <c r="H90" i="46" s="1"/>
  <c r="I46" i="27"/>
  <c r="F47" i="27" s="1"/>
  <c r="I84" i="39"/>
  <c r="F85" i="39" s="1"/>
  <c r="Q85" i="39" l="1"/>
  <c r="I67" i="34"/>
  <c r="J67" i="34" s="1"/>
  <c r="K67" i="34"/>
  <c r="N67" i="34"/>
  <c r="M68" i="34" s="1"/>
  <c r="L62" i="48"/>
  <c r="K63" i="48" s="1"/>
  <c r="G62" i="48"/>
  <c r="L83" i="45"/>
  <c r="K84" i="45" s="1"/>
  <c r="G83" i="45"/>
  <c r="H83" i="45" s="1"/>
  <c r="I90" i="46"/>
  <c r="L85" i="39"/>
  <c r="K86" i="39" s="1"/>
  <c r="G85" i="39"/>
  <c r="H85" i="39" s="1"/>
  <c r="L47" i="27"/>
  <c r="K48" i="27" s="1"/>
  <c r="G47" i="27"/>
  <c r="H47" i="27" s="1"/>
  <c r="H68" i="34" l="1"/>
  <c r="H62" i="48"/>
  <c r="I62" i="48"/>
  <c r="F91" i="46"/>
  <c r="I83" i="45"/>
  <c r="L91" i="46"/>
  <c r="K92" i="46" s="1"/>
  <c r="G91" i="46"/>
  <c r="H91" i="46" s="1"/>
  <c r="I85" i="39"/>
  <c r="I47" i="27"/>
  <c r="F48" i="27" s="1"/>
  <c r="F86" i="39" l="1"/>
  <c r="I68" i="34"/>
  <c r="J68" i="34" s="1"/>
  <c r="N68" i="34"/>
  <c r="M69" i="34" s="1"/>
  <c r="F63" i="48"/>
  <c r="F84" i="45"/>
  <c r="I91" i="46"/>
  <c r="F92" i="46" s="1"/>
  <c r="G86" i="39"/>
  <c r="H86" i="39" s="1"/>
  <c r="L86" i="39"/>
  <c r="K87" i="39" s="1"/>
  <c r="G48" i="27"/>
  <c r="H48" i="27" s="1"/>
  <c r="L48" i="27"/>
  <c r="K49" i="27" s="1"/>
  <c r="I48" i="27"/>
  <c r="Q86" i="39" l="1"/>
  <c r="K68" i="34"/>
  <c r="G63" i="48"/>
  <c r="L63" i="48"/>
  <c r="K64" i="48" s="1"/>
  <c r="G84" i="45"/>
  <c r="H84" i="45" s="1"/>
  <c r="L84" i="45"/>
  <c r="K85" i="45" s="1"/>
  <c r="I84" i="45"/>
  <c r="F85" i="45" s="1"/>
  <c r="G92" i="46"/>
  <c r="H92" i="46" s="1"/>
  <c r="L92" i="46"/>
  <c r="K93" i="46" s="1"/>
  <c r="I86" i="39"/>
  <c r="F87" i="39" s="1"/>
  <c r="F49" i="27"/>
  <c r="Q87" i="39" l="1"/>
  <c r="H69" i="34"/>
  <c r="H63" i="48"/>
  <c r="I63" i="48"/>
  <c r="L85" i="45"/>
  <c r="K86" i="45" s="1"/>
  <c r="G85" i="45"/>
  <c r="H85" i="45" s="1"/>
  <c r="I92" i="46"/>
  <c r="L87" i="39"/>
  <c r="K88" i="39" s="1"/>
  <c r="G87" i="39"/>
  <c r="H87" i="39" s="1"/>
  <c r="G49" i="27"/>
  <c r="H49" i="27" s="1"/>
  <c r="L49" i="27"/>
  <c r="K50" i="27" s="1"/>
  <c r="N69" i="34" l="1"/>
  <c r="M70" i="34" s="1"/>
  <c r="I69" i="34"/>
  <c r="J69" i="34" s="1"/>
  <c r="I85" i="45"/>
  <c r="F86" i="45" s="1"/>
  <c r="F64" i="48"/>
  <c r="F93" i="46"/>
  <c r="G86" i="45"/>
  <c r="H86" i="45" s="1"/>
  <c r="L86" i="45"/>
  <c r="K87" i="45" s="1"/>
  <c r="I86" i="45"/>
  <c r="F87" i="45" s="1"/>
  <c r="G93" i="46"/>
  <c r="H93" i="46" s="1"/>
  <c r="L93" i="46"/>
  <c r="K94" i="46" s="1"/>
  <c r="I93" i="46"/>
  <c r="F94" i="46" s="1"/>
  <c r="I87" i="39"/>
  <c r="I49" i="27"/>
  <c r="F50" i="27" s="1"/>
  <c r="F88" i="39" l="1"/>
  <c r="K69" i="34"/>
  <c r="G64" i="48"/>
  <c r="L64" i="48"/>
  <c r="K65" i="48" s="1"/>
  <c r="L87" i="45"/>
  <c r="K88" i="45" s="1"/>
  <c r="G87" i="45"/>
  <c r="H87" i="45" s="1"/>
  <c r="L94" i="46"/>
  <c r="K95" i="46" s="1"/>
  <c r="G94" i="46"/>
  <c r="H94" i="46" s="1"/>
  <c r="L88" i="39"/>
  <c r="K89" i="39" s="1"/>
  <c r="G88" i="39"/>
  <c r="H88" i="39" s="1"/>
  <c r="G50" i="27"/>
  <c r="H50" i="27" s="1"/>
  <c r="L50" i="27"/>
  <c r="K51" i="27" s="1"/>
  <c r="Q88" i="39" l="1"/>
  <c r="H70" i="34"/>
  <c r="I87" i="45"/>
  <c r="F88" i="45" s="1"/>
  <c r="H64" i="48"/>
  <c r="I64" i="48"/>
  <c r="G88" i="45"/>
  <c r="H88" i="45" s="1"/>
  <c r="L88" i="45"/>
  <c r="K89" i="45" s="1"/>
  <c r="I88" i="45"/>
  <c r="F89" i="45" s="1"/>
  <c r="I50" i="27"/>
  <c r="I94" i="46"/>
  <c r="I88" i="39"/>
  <c r="F89" i="39" s="1"/>
  <c r="F51" i="27"/>
  <c r="Q89" i="39" l="1"/>
  <c r="I70" i="34"/>
  <c r="J70" i="34" s="1"/>
  <c r="N70" i="34"/>
  <c r="M71" i="34" s="1"/>
  <c r="K70" i="34"/>
  <c r="H71" i="34" s="1"/>
  <c r="F65" i="48"/>
  <c r="F95" i="46"/>
  <c r="G89" i="45"/>
  <c r="H89" i="45" s="1"/>
  <c r="L89" i="45"/>
  <c r="K90" i="45" s="1"/>
  <c r="L95" i="46"/>
  <c r="K96" i="46" s="1"/>
  <c r="G95" i="46"/>
  <c r="H95" i="46" s="1"/>
  <c r="L89" i="39"/>
  <c r="K90" i="39" s="1"/>
  <c r="G89" i="39"/>
  <c r="H89" i="39" s="1"/>
  <c r="G51" i="27"/>
  <c r="H51" i="27" s="1"/>
  <c r="L51" i="27"/>
  <c r="K52" i="27" s="1"/>
  <c r="I51" i="27"/>
  <c r="N71" i="34" l="1"/>
  <c r="M72" i="34" s="1"/>
  <c r="I71" i="34"/>
  <c r="J71" i="34" s="1"/>
  <c r="G65" i="48"/>
  <c r="L65" i="48"/>
  <c r="K66" i="48" s="1"/>
  <c r="I89" i="45"/>
  <c r="I95" i="46"/>
  <c r="F96" i="46" s="1"/>
  <c r="I89" i="39"/>
  <c r="F52" i="27"/>
  <c r="F90" i="39" l="1"/>
  <c r="K71" i="34"/>
  <c r="H65" i="48"/>
  <c r="I65" i="48"/>
  <c r="F90" i="45"/>
  <c r="G96" i="46"/>
  <c r="H96" i="46" s="1"/>
  <c r="L96" i="46"/>
  <c r="K97" i="46" s="1"/>
  <c r="G90" i="39"/>
  <c r="H90" i="39" s="1"/>
  <c r="L90" i="39"/>
  <c r="K91" i="39" s="1"/>
  <c r="L52" i="27"/>
  <c r="K53" i="27" s="1"/>
  <c r="G52" i="27"/>
  <c r="H52" i="27" s="1"/>
  <c r="Q90" i="39" l="1"/>
  <c r="H72" i="34"/>
  <c r="F66" i="48"/>
  <c r="L90" i="45"/>
  <c r="K91" i="45" s="1"/>
  <c r="G90" i="45"/>
  <c r="H90" i="45" s="1"/>
  <c r="I96" i="46"/>
  <c r="I90" i="39"/>
  <c r="F91" i="39" s="1"/>
  <c r="I52" i="27"/>
  <c r="Q91" i="39" l="1"/>
  <c r="I72" i="34"/>
  <c r="J72" i="34" s="1"/>
  <c r="N72" i="34"/>
  <c r="M73" i="34" s="1"/>
  <c r="K72" i="34"/>
  <c r="H73" i="34" s="1"/>
  <c r="I90" i="45"/>
  <c r="F91" i="45" s="1"/>
  <c r="G91" i="45" s="1"/>
  <c r="H91" i="45" s="1"/>
  <c r="G66" i="48"/>
  <c r="H66" i="48" s="1"/>
  <c r="L66" i="48"/>
  <c r="K67" i="48" s="1"/>
  <c r="F97" i="46"/>
  <c r="G97" i="46"/>
  <c r="H97" i="46" s="1"/>
  <c r="L97" i="46"/>
  <c r="K98" i="46" s="1"/>
  <c r="I97" i="46"/>
  <c r="F98" i="46" s="1"/>
  <c r="L91" i="39"/>
  <c r="K92" i="39" s="1"/>
  <c r="G91" i="39"/>
  <c r="H91" i="39" s="1"/>
  <c r="F53" i="27"/>
  <c r="L91" i="45" l="1"/>
  <c r="K92" i="45" s="1"/>
  <c r="N73" i="34"/>
  <c r="M74" i="34" s="1"/>
  <c r="I73" i="34"/>
  <c r="J73" i="34" s="1"/>
  <c r="I91" i="45"/>
  <c r="F92" i="45" s="1"/>
  <c r="I66" i="48"/>
  <c r="F67" i="48" s="1"/>
  <c r="G92" i="45"/>
  <c r="H92" i="45" s="1"/>
  <c r="L92" i="45"/>
  <c r="K93" i="45" s="1"/>
  <c r="I92" i="45"/>
  <c r="F93" i="45" s="1"/>
  <c r="L98" i="46"/>
  <c r="K99" i="46" s="1"/>
  <c r="G98" i="46"/>
  <c r="H98" i="46" s="1"/>
  <c r="I91" i="39"/>
  <c r="G53" i="27"/>
  <c r="H53" i="27" s="1"/>
  <c r="L53" i="27"/>
  <c r="K54" i="27" s="1"/>
  <c r="F92" i="39" l="1"/>
  <c r="K73" i="34"/>
  <c r="G67" i="48"/>
  <c r="L67" i="48"/>
  <c r="K68" i="48" s="1"/>
  <c r="G93" i="45"/>
  <c r="H93" i="45" s="1"/>
  <c r="L93" i="45"/>
  <c r="K94" i="45" s="1"/>
  <c r="I53" i="27"/>
  <c r="I98" i="46"/>
  <c r="L92" i="39"/>
  <c r="K93" i="39" s="1"/>
  <c r="G92" i="39"/>
  <c r="H92" i="39" s="1"/>
  <c r="F54" i="27"/>
  <c r="Q92" i="39" l="1"/>
  <c r="H74" i="34"/>
  <c r="H67" i="48"/>
  <c r="I67" i="48"/>
  <c r="F99" i="46"/>
  <c r="I93" i="45"/>
  <c r="L99" i="46"/>
  <c r="K100" i="46" s="1"/>
  <c r="G99" i="46"/>
  <c r="H99" i="46" s="1"/>
  <c r="I92" i="39"/>
  <c r="F93" i="39" s="1"/>
  <c r="L54" i="27"/>
  <c r="K55" i="27" s="1"/>
  <c r="G54" i="27"/>
  <c r="H54" i="27" s="1"/>
  <c r="Q93" i="39" l="1"/>
  <c r="N74" i="34"/>
  <c r="M75" i="34" s="1"/>
  <c r="I74" i="34"/>
  <c r="J74" i="34" s="1"/>
  <c r="F68" i="48"/>
  <c r="F94" i="45"/>
  <c r="I99" i="46"/>
  <c r="F100" i="46" s="1"/>
  <c r="L93" i="39"/>
  <c r="K94" i="39" s="1"/>
  <c r="G93" i="39"/>
  <c r="H93" i="39" s="1"/>
  <c r="I54" i="27"/>
  <c r="K74" i="34" l="1"/>
  <c r="L68" i="48"/>
  <c r="K69" i="48" s="1"/>
  <c r="G68" i="48"/>
  <c r="H68" i="48" s="1"/>
  <c r="L94" i="45"/>
  <c r="K95" i="45" s="1"/>
  <c r="G94" i="45"/>
  <c r="H94" i="45" s="1"/>
  <c r="G100" i="46"/>
  <c r="H100" i="46" s="1"/>
  <c r="L100" i="46"/>
  <c r="K101" i="46" s="1"/>
  <c r="I93" i="39"/>
  <c r="F55" i="27"/>
  <c r="F94" i="39" l="1"/>
  <c r="H75" i="34"/>
  <c r="I68" i="48"/>
  <c r="I94" i="45"/>
  <c r="I100" i="46"/>
  <c r="G94" i="39"/>
  <c r="H94" i="39" s="1"/>
  <c r="L94" i="39"/>
  <c r="K95" i="39" s="1"/>
  <c r="I94" i="39"/>
  <c r="F95" i="39" s="1"/>
  <c r="G55" i="27"/>
  <c r="H55" i="27" s="1"/>
  <c r="L55" i="27"/>
  <c r="K56" i="27" s="1"/>
  <c r="Q95" i="39" l="1"/>
  <c r="Q94" i="39"/>
  <c r="N75" i="34"/>
  <c r="M76" i="34" s="1"/>
  <c r="I75" i="34"/>
  <c r="J75" i="34" s="1"/>
  <c r="F69" i="48"/>
  <c r="F101" i="46"/>
  <c r="F95" i="45"/>
  <c r="I55" i="27"/>
  <c r="G101" i="46"/>
  <c r="H101" i="46" s="1"/>
  <c r="L101" i="46"/>
  <c r="K102" i="46" s="1"/>
  <c r="I101" i="46"/>
  <c r="F102" i="46" s="1"/>
  <c r="L95" i="39"/>
  <c r="K96" i="39" s="1"/>
  <c r="G95" i="39"/>
  <c r="H95" i="39" s="1"/>
  <c r="F56" i="27"/>
  <c r="K75" i="34" l="1"/>
  <c r="G69" i="48"/>
  <c r="L69" i="48"/>
  <c r="K70" i="48" s="1"/>
  <c r="L95" i="45"/>
  <c r="K96" i="45" s="1"/>
  <c r="G95" i="45"/>
  <c r="H95" i="45" s="1"/>
  <c r="L102" i="46"/>
  <c r="K103" i="46" s="1"/>
  <c r="G102" i="46"/>
  <c r="H102" i="46" s="1"/>
  <c r="I95" i="39"/>
  <c r="G56" i="27"/>
  <c r="H56" i="27" s="1"/>
  <c r="L56" i="27"/>
  <c r="K57" i="27" s="1"/>
  <c r="F96" i="39" l="1"/>
  <c r="H76" i="34"/>
  <c r="H69" i="48"/>
  <c r="I69" i="48"/>
  <c r="I95" i="45"/>
  <c r="I56" i="27"/>
  <c r="F57" i="27" s="1"/>
  <c r="I102" i="46"/>
  <c r="G96" i="39"/>
  <c r="H96" i="39" s="1"/>
  <c r="L96" i="39"/>
  <c r="K97" i="39" s="1"/>
  <c r="Q96" i="39" l="1"/>
  <c r="I76" i="34"/>
  <c r="J76" i="34" s="1"/>
  <c r="K76" i="34"/>
  <c r="H77" i="34" s="1"/>
  <c r="N76" i="34"/>
  <c r="M77" i="34" s="1"/>
  <c r="F70" i="48"/>
  <c r="F103" i="46"/>
  <c r="F96" i="45"/>
  <c r="L103" i="46"/>
  <c r="K104" i="46" s="1"/>
  <c r="G103" i="46"/>
  <c r="H103" i="46" s="1"/>
  <c r="I96" i="39"/>
  <c r="F97" i="39" s="1"/>
  <c r="L57" i="27"/>
  <c r="K58" i="27" s="1"/>
  <c r="G57" i="27"/>
  <c r="H57" i="27" s="1"/>
  <c r="Q97" i="39" l="1"/>
  <c r="L97" i="39"/>
  <c r="K98" i="39" s="1"/>
  <c r="G97" i="39"/>
  <c r="H97" i="39" s="1"/>
  <c r="N77" i="34"/>
  <c r="M78" i="34" s="1"/>
  <c r="I77" i="34"/>
  <c r="J77" i="34" s="1"/>
  <c r="K77" i="34"/>
  <c r="H78" i="34" s="1"/>
  <c r="G70" i="48"/>
  <c r="H70" i="48" s="1"/>
  <c r="L70" i="48"/>
  <c r="K71" i="48" s="1"/>
  <c r="G96" i="45"/>
  <c r="H96" i="45" s="1"/>
  <c r="L96" i="45"/>
  <c r="K97" i="45" s="1"/>
  <c r="I103" i="46"/>
  <c r="F104" i="46" s="1"/>
  <c r="I97" i="39"/>
  <c r="F98" i="39" s="1"/>
  <c r="I57" i="27"/>
  <c r="I96" i="45" l="1"/>
  <c r="F97" i="45" s="1"/>
  <c r="F58" i="27"/>
  <c r="Q98" i="39"/>
  <c r="N78" i="34"/>
  <c r="M79" i="34" s="1"/>
  <c r="I78" i="34"/>
  <c r="I70" i="48"/>
  <c r="G97" i="45"/>
  <c r="H97" i="45" s="1"/>
  <c r="L97" i="45"/>
  <c r="K98" i="45" s="1"/>
  <c r="G104" i="46"/>
  <c r="H104" i="46" s="1"/>
  <c r="L104" i="46"/>
  <c r="K105" i="46" s="1"/>
  <c r="G98" i="39"/>
  <c r="H98" i="39" s="1"/>
  <c r="L98" i="39"/>
  <c r="K99" i="39" s="1"/>
  <c r="L58" i="27"/>
  <c r="K59" i="27" s="1"/>
  <c r="G58" i="27"/>
  <c r="H58" i="27" s="1"/>
  <c r="I97" i="45" l="1"/>
  <c r="F98" i="45" s="1"/>
  <c r="J78" i="34"/>
  <c r="K78" i="34"/>
  <c r="F71" i="48"/>
  <c r="G98" i="45"/>
  <c r="H98" i="45" s="1"/>
  <c r="L98" i="45"/>
  <c r="K99" i="45" s="1"/>
  <c r="I104" i="46"/>
  <c r="I98" i="39"/>
  <c r="I58" i="27"/>
  <c r="F99" i="39" l="1"/>
  <c r="H79" i="34"/>
  <c r="G71" i="48"/>
  <c r="H71" i="48" s="1"/>
  <c r="L71" i="48"/>
  <c r="K72" i="48" s="1"/>
  <c r="F105" i="46"/>
  <c r="I98" i="45"/>
  <c r="G105" i="46"/>
  <c r="H105" i="46" s="1"/>
  <c r="L105" i="46"/>
  <c r="K106" i="46" s="1"/>
  <c r="I105" i="46"/>
  <c r="F106" i="46" s="1"/>
  <c r="G99" i="39"/>
  <c r="H99" i="39" s="1"/>
  <c r="L99" i="39"/>
  <c r="K100" i="39" s="1"/>
  <c r="F59" i="27"/>
  <c r="Q99" i="39" l="1"/>
  <c r="I79" i="34"/>
  <c r="N79" i="34"/>
  <c r="M80" i="34" s="1"/>
  <c r="I71" i="48"/>
  <c r="F72" i="48" s="1"/>
  <c r="F99" i="45"/>
  <c r="L106" i="46"/>
  <c r="K107" i="46" s="1"/>
  <c r="G106" i="46"/>
  <c r="H106" i="46" s="1"/>
  <c r="I99" i="39"/>
  <c r="F100" i="39" s="1"/>
  <c r="G59" i="27"/>
  <c r="H59" i="27" s="1"/>
  <c r="L59" i="27"/>
  <c r="K60" i="27" s="1"/>
  <c r="I59" i="27" l="1"/>
  <c r="J79" i="34"/>
  <c r="K79" i="34"/>
  <c r="G72" i="48"/>
  <c r="H72" i="48" s="1"/>
  <c r="L72" i="48"/>
  <c r="K73" i="48" s="1"/>
  <c r="L99" i="45"/>
  <c r="K100" i="45" s="1"/>
  <c r="G99" i="45"/>
  <c r="H99" i="45" s="1"/>
  <c r="I106" i="46"/>
  <c r="L100" i="39"/>
  <c r="K101" i="39" s="1"/>
  <c r="Q100" i="39"/>
  <c r="G100" i="39"/>
  <c r="H100" i="39" s="1"/>
  <c r="F60" i="27"/>
  <c r="H80" i="34" l="1"/>
  <c r="I99" i="45"/>
  <c r="F100" i="45" s="1"/>
  <c r="I72" i="48"/>
  <c r="F73" i="48" s="1"/>
  <c r="G73" i="48" s="1"/>
  <c r="F107" i="46"/>
  <c r="G100" i="45"/>
  <c r="H100" i="45" s="1"/>
  <c r="L100" i="45"/>
  <c r="K101" i="45" s="1"/>
  <c r="I100" i="45"/>
  <c r="F101" i="45" s="1"/>
  <c r="L107" i="46"/>
  <c r="K108" i="46" s="1"/>
  <c r="G107" i="46"/>
  <c r="H107" i="46" s="1"/>
  <c r="I100" i="39"/>
  <c r="G60" i="27"/>
  <c r="H60" i="27" s="1"/>
  <c r="L60" i="27"/>
  <c r="K61" i="27" s="1"/>
  <c r="F101" i="39" l="1"/>
  <c r="I80" i="34"/>
  <c r="J80" i="34" s="1"/>
  <c r="K80" i="34"/>
  <c r="N80" i="34"/>
  <c r="M81" i="34" s="1"/>
  <c r="L73" i="48"/>
  <c r="K74" i="48" s="1"/>
  <c r="H73" i="48"/>
  <c r="I73" i="48"/>
  <c r="G101" i="45"/>
  <c r="H101" i="45" s="1"/>
  <c r="L101" i="45"/>
  <c r="K102" i="45" s="1"/>
  <c r="I107" i="46"/>
  <c r="F108" i="46" s="1"/>
  <c r="I60" i="27"/>
  <c r="I101" i="45" l="1"/>
  <c r="F102" i="45" s="1"/>
  <c r="F61" i="27"/>
  <c r="Q101" i="39"/>
  <c r="G101" i="39"/>
  <c r="L101" i="39"/>
  <c r="K102" i="39" s="1"/>
  <c r="H81" i="34"/>
  <c r="F74" i="48"/>
  <c r="L102" i="45"/>
  <c r="K103" i="45" s="1"/>
  <c r="G102" i="45"/>
  <c r="H102" i="45" s="1"/>
  <c r="G108" i="46"/>
  <c r="H108" i="46" s="1"/>
  <c r="L108" i="46"/>
  <c r="K109" i="46" s="1"/>
  <c r="L61" i="27"/>
  <c r="K62" i="27" s="1"/>
  <c r="G61" i="27"/>
  <c r="H61" i="27" s="1"/>
  <c r="H101" i="39" l="1"/>
  <c r="I101" i="39"/>
  <c r="N81" i="34"/>
  <c r="M82" i="34" s="1"/>
  <c r="I81" i="34"/>
  <c r="G74" i="48"/>
  <c r="H74" i="48" s="1"/>
  <c r="L74" i="48"/>
  <c r="K75" i="48" s="1"/>
  <c r="I102" i="45"/>
  <c r="I108" i="46"/>
  <c r="I61" i="27"/>
  <c r="F62" i="27" l="1"/>
  <c r="F102" i="39"/>
  <c r="J81" i="34"/>
  <c r="K81" i="34"/>
  <c r="I74" i="48"/>
  <c r="F75" i="48" s="1"/>
  <c r="F109" i="46"/>
  <c r="F103" i="45"/>
  <c r="G109" i="46"/>
  <c r="H109" i="46" s="1"/>
  <c r="L109" i="46"/>
  <c r="K110" i="46" s="1"/>
  <c r="I109" i="46"/>
  <c r="F110" i="46" s="1"/>
  <c r="G62" i="27"/>
  <c r="H62" i="27" s="1"/>
  <c r="L62" i="27"/>
  <c r="K63" i="27" s="1"/>
  <c r="I62" i="27" l="1"/>
  <c r="Q102" i="39"/>
  <c r="G102" i="39"/>
  <c r="H102" i="39" s="1"/>
  <c r="L102" i="39"/>
  <c r="K103" i="39" s="1"/>
  <c r="I102" i="39"/>
  <c r="F103" i="39" s="1"/>
  <c r="H82" i="34"/>
  <c r="L75" i="48"/>
  <c r="K76" i="48" s="1"/>
  <c r="G75" i="48"/>
  <c r="L103" i="45"/>
  <c r="K104" i="45" s="1"/>
  <c r="G103" i="45"/>
  <c r="H103" i="45" s="1"/>
  <c r="L110" i="46"/>
  <c r="K111" i="46" s="1"/>
  <c r="G110" i="46"/>
  <c r="H110" i="46" s="1"/>
  <c r="F63" i="27"/>
  <c r="Q103" i="39" l="1"/>
  <c r="G103" i="39"/>
  <c r="L103" i="39"/>
  <c r="K104" i="39" s="1"/>
  <c r="N82" i="34"/>
  <c r="M83" i="34" s="1"/>
  <c r="I82" i="34"/>
  <c r="J82" i="34" s="1"/>
  <c r="H75" i="48"/>
  <c r="I75" i="48"/>
  <c r="I103" i="45"/>
  <c r="I110" i="46"/>
  <c r="G63" i="27"/>
  <c r="H63" i="27" s="1"/>
  <c r="L63" i="27"/>
  <c r="K64" i="27" s="1"/>
  <c r="H103" i="39" l="1"/>
  <c r="I103" i="39"/>
  <c r="K82" i="34"/>
  <c r="F76" i="48"/>
  <c r="F111" i="46"/>
  <c r="F104" i="45"/>
  <c r="L111" i="46"/>
  <c r="K112" i="46" s="1"/>
  <c r="G111" i="46"/>
  <c r="H111" i="46" s="1"/>
  <c r="I63" i="27"/>
  <c r="F104" i="39" l="1"/>
  <c r="H83" i="34"/>
  <c r="L76" i="48"/>
  <c r="K77" i="48" s="1"/>
  <c r="G76" i="48"/>
  <c r="G104" i="45"/>
  <c r="H104" i="45" s="1"/>
  <c r="L104" i="45"/>
  <c r="K105" i="45" s="1"/>
  <c r="I104" i="45"/>
  <c r="F105" i="45" s="1"/>
  <c r="F64" i="27"/>
  <c r="I111" i="46"/>
  <c r="F112" i="46" s="1"/>
  <c r="G64" i="27"/>
  <c r="H64" i="27" s="1"/>
  <c r="L64" i="27"/>
  <c r="K65" i="27" s="1"/>
  <c r="Q104" i="39" l="1"/>
  <c r="G104" i="39"/>
  <c r="H104" i="39" s="1"/>
  <c r="L104" i="39"/>
  <c r="K105" i="39" s="1"/>
  <c r="I104" i="39"/>
  <c r="F105" i="39" s="1"/>
  <c r="N83" i="34"/>
  <c r="M84" i="34" s="1"/>
  <c r="I83" i="34"/>
  <c r="J83" i="34" s="1"/>
  <c r="K83" i="34"/>
  <c r="H84" i="34" s="1"/>
  <c r="H76" i="48"/>
  <c r="I76" i="48"/>
  <c r="G105" i="45"/>
  <c r="H105" i="45" s="1"/>
  <c r="L105" i="45"/>
  <c r="K106" i="45" s="1"/>
  <c r="I105" i="45"/>
  <c r="F106" i="45" s="1"/>
  <c r="G112" i="46"/>
  <c r="H112" i="46" s="1"/>
  <c r="L112" i="46"/>
  <c r="K113" i="46" s="1"/>
  <c r="I64" i="27"/>
  <c r="F65" i="27" s="1"/>
  <c r="Q105" i="39" l="1"/>
  <c r="G105" i="39"/>
  <c r="L105" i="39"/>
  <c r="K106" i="39" s="1"/>
  <c r="I84" i="34"/>
  <c r="J84" i="34" s="1"/>
  <c r="K84" i="34"/>
  <c r="H85" i="34" s="1"/>
  <c r="N84" i="34"/>
  <c r="M85" i="34" s="1"/>
  <c r="F77" i="48"/>
  <c r="L106" i="45"/>
  <c r="K107" i="45" s="1"/>
  <c r="G106" i="45"/>
  <c r="H106" i="45" s="1"/>
  <c r="I112" i="46"/>
  <c r="G65" i="27"/>
  <c r="H65" i="27" s="1"/>
  <c r="L65" i="27"/>
  <c r="K66" i="27" s="1"/>
  <c r="I65" i="27"/>
  <c r="H105" i="39" l="1"/>
  <c r="I105" i="39"/>
  <c r="I85" i="34"/>
  <c r="N85" i="34"/>
  <c r="M86" i="34" s="1"/>
  <c r="G77" i="48"/>
  <c r="L77" i="48"/>
  <c r="K78" i="48" s="1"/>
  <c r="F113" i="46"/>
  <c r="I106" i="45"/>
  <c r="G113" i="46"/>
  <c r="H113" i="46" s="1"/>
  <c r="L113" i="46"/>
  <c r="K114" i="46" s="1"/>
  <c r="I113" i="46"/>
  <c r="F114" i="46" s="1"/>
  <c r="F66" i="27"/>
  <c r="F106" i="39" l="1"/>
  <c r="J85" i="34"/>
  <c r="K85" i="34"/>
  <c r="H77" i="48"/>
  <c r="I77" i="48"/>
  <c r="F107" i="45"/>
  <c r="L114" i="46"/>
  <c r="K115" i="46" s="1"/>
  <c r="G114" i="46"/>
  <c r="H114" i="46" s="1"/>
  <c r="L66" i="27"/>
  <c r="K67" i="27" s="1"/>
  <c r="G66" i="27"/>
  <c r="H66" i="27" s="1"/>
  <c r="Q106" i="39" l="1"/>
  <c r="G106" i="39"/>
  <c r="H106" i="39" s="1"/>
  <c r="L106" i="39"/>
  <c r="K107" i="39" s="1"/>
  <c r="I106" i="39"/>
  <c r="F107" i="39" s="1"/>
  <c r="H86" i="34"/>
  <c r="F78" i="48"/>
  <c r="L107" i="45"/>
  <c r="K108" i="45" s="1"/>
  <c r="G107" i="45"/>
  <c r="H107" i="45" s="1"/>
  <c r="I114" i="46"/>
  <c r="I66" i="27"/>
  <c r="F67" i="27" s="1"/>
  <c r="Q107" i="39" l="1"/>
  <c r="L107" i="39"/>
  <c r="K108" i="39" s="1"/>
  <c r="G107" i="39"/>
  <c r="H107" i="39" s="1"/>
  <c r="I86" i="34"/>
  <c r="J86" i="34" s="1"/>
  <c r="K86" i="34"/>
  <c r="N86" i="34"/>
  <c r="M87" i="34" s="1"/>
  <c r="I107" i="45"/>
  <c r="F108" i="45" s="1"/>
  <c r="G78" i="48"/>
  <c r="L78" i="48"/>
  <c r="K79" i="48" s="1"/>
  <c r="F115" i="46"/>
  <c r="G108" i="45"/>
  <c r="H108" i="45" s="1"/>
  <c r="L108" i="45"/>
  <c r="K109" i="45" s="1"/>
  <c r="L115" i="46"/>
  <c r="K116" i="46" s="1"/>
  <c r="G115" i="46"/>
  <c r="H115" i="46" s="1"/>
  <c r="G67" i="27"/>
  <c r="H67" i="27" s="1"/>
  <c r="L67" i="27"/>
  <c r="K68" i="27" s="1"/>
  <c r="I108" i="45" l="1"/>
  <c r="F109" i="45" s="1"/>
  <c r="I107" i="39"/>
  <c r="H87" i="34"/>
  <c r="H78" i="48"/>
  <c r="I78" i="48"/>
  <c r="G109" i="45"/>
  <c r="H109" i="45" s="1"/>
  <c r="L109" i="45"/>
  <c r="K110" i="45" s="1"/>
  <c r="I115" i="46"/>
  <c r="F116" i="46" s="1"/>
  <c r="I67" i="27"/>
  <c r="F68" i="27" s="1"/>
  <c r="I109" i="45" l="1"/>
  <c r="F110" i="45" s="1"/>
  <c r="F108" i="39"/>
  <c r="I87" i="34"/>
  <c r="J87" i="34" s="1"/>
  <c r="N87" i="34"/>
  <c r="M88" i="34" s="1"/>
  <c r="K87" i="34"/>
  <c r="F79" i="48"/>
  <c r="L110" i="45"/>
  <c r="K111" i="45" s="1"/>
  <c r="G110" i="45"/>
  <c r="H110" i="45" s="1"/>
  <c r="G116" i="46"/>
  <c r="H116" i="46" s="1"/>
  <c r="L116" i="46"/>
  <c r="K117" i="46" s="1"/>
  <c r="G68" i="27"/>
  <c r="H68" i="27" s="1"/>
  <c r="L68" i="27"/>
  <c r="K69" i="27" s="1"/>
  <c r="I68" i="27"/>
  <c r="Q108" i="39" l="1"/>
  <c r="L108" i="39"/>
  <c r="K109" i="39" s="1"/>
  <c r="G108" i="39"/>
  <c r="H108" i="39" s="1"/>
  <c r="I108" i="39"/>
  <c r="F109" i="39" s="1"/>
  <c r="H88" i="34"/>
  <c r="I110" i="45"/>
  <c r="F111" i="45" s="1"/>
  <c r="G79" i="48"/>
  <c r="L79" i="48"/>
  <c r="K80" i="48" s="1"/>
  <c r="L111" i="45"/>
  <c r="K112" i="45" s="1"/>
  <c r="G111" i="45"/>
  <c r="H111" i="45" s="1"/>
  <c r="I116" i="46"/>
  <c r="F69" i="27"/>
  <c r="Q109" i="39" l="1"/>
  <c r="L109" i="39"/>
  <c r="K110" i="39" s="1"/>
  <c r="G109" i="39"/>
  <c r="H109" i="39" s="1"/>
  <c r="I109" i="39"/>
  <c r="F110" i="39" s="1"/>
  <c r="I88" i="34"/>
  <c r="N88" i="34"/>
  <c r="M89" i="34" s="1"/>
  <c r="H79" i="48"/>
  <c r="I79" i="48"/>
  <c r="F117" i="46"/>
  <c r="I111" i="45"/>
  <c r="G117" i="46"/>
  <c r="H117" i="46" s="1"/>
  <c r="L117" i="46"/>
  <c r="K118" i="46" s="1"/>
  <c r="L69" i="27"/>
  <c r="K70" i="27" s="1"/>
  <c r="G69" i="27"/>
  <c r="H69" i="27" s="1"/>
  <c r="Q110" i="39" l="1"/>
  <c r="G110" i="39"/>
  <c r="H110" i="39" s="1"/>
  <c r="L110" i="39"/>
  <c r="K111" i="39" s="1"/>
  <c r="I110" i="39"/>
  <c r="F111" i="39" s="1"/>
  <c r="J88" i="34"/>
  <c r="K88" i="34"/>
  <c r="I117" i="46"/>
  <c r="F118" i="46" s="1"/>
  <c r="F80" i="48"/>
  <c r="F112" i="45"/>
  <c r="L118" i="46"/>
  <c r="K119" i="46" s="1"/>
  <c r="G118" i="46"/>
  <c r="H118" i="46" s="1"/>
  <c r="I69" i="27"/>
  <c r="F70" i="27"/>
  <c r="Q111" i="39" l="1"/>
  <c r="G111" i="39"/>
  <c r="L111" i="39"/>
  <c r="K112" i="39" s="1"/>
  <c r="H89" i="34"/>
  <c r="G80" i="48"/>
  <c r="H80" i="48" s="1"/>
  <c r="L80" i="48"/>
  <c r="K81" i="48" s="1"/>
  <c r="L112" i="45"/>
  <c r="K113" i="45" s="1"/>
  <c r="G112" i="45"/>
  <c r="H112" i="45" s="1"/>
  <c r="I118" i="46"/>
  <c r="G70" i="27"/>
  <c r="H70" i="27" s="1"/>
  <c r="L70" i="27"/>
  <c r="K71" i="27" s="1"/>
  <c r="H111" i="39" l="1"/>
  <c r="I111" i="39"/>
  <c r="I89" i="34"/>
  <c r="J89" i="34" s="1"/>
  <c r="N89" i="34"/>
  <c r="M90" i="34" s="1"/>
  <c r="K89" i="34"/>
  <c r="H90" i="34" s="1"/>
  <c r="I112" i="45"/>
  <c r="F113" i="45" s="1"/>
  <c r="L113" i="45" s="1"/>
  <c r="K114" i="45" s="1"/>
  <c r="I80" i="48"/>
  <c r="F81" i="48" s="1"/>
  <c r="F119" i="46"/>
  <c r="G113" i="45"/>
  <c r="H113" i="45" s="1"/>
  <c r="L119" i="46"/>
  <c r="K120" i="46" s="1"/>
  <c r="G119" i="46"/>
  <c r="H119" i="46" s="1"/>
  <c r="I70" i="27"/>
  <c r="F112" i="39" l="1"/>
  <c r="I90" i="34"/>
  <c r="J90" i="34" s="1"/>
  <c r="K90" i="34"/>
  <c r="N90" i="34"/>
  <c r="M91" i="34" s="1"/>
  <c r="I113" i="45"/>
  <c r="F114" i="45" s="1"/>
  <c r="L81" i="48"/>
  <c r="K82" i="48" s="1"/>
  <c r="G81" i="48"/>
  <c r="H81" i="48" s="1"/>
  <c r="L114" i="45"/>
  <c r="K115" i="45" s="1"/>
  <c r="G114" i="45"/>
  <c r="H114" i="45" s="1"/>
  <c r="F71" i="27"/>
  <c r="I119" i="46"/>
  <c r="F120" i="46" s="1"/>
  <c r="G71" i="27"/>
  <c r="H71" i="27" s="1"/>
  <c r="L71" i="27"/>
  <c r="K72" i="27" s="1"/>
  <c r="I71" i="27"/>
  <c r="Q112" i="39" l="1"/>
  <c r="L112" i="39"/>
  <c r="K113" i="39" s="1"/>
  <c r="G112" i="39"/>
  <c r="H112" i="39" s="1"/>
  <c r="I112" i="39"/>
  <c r="F113" i="39" s="1"/>
  <c r="H91" i="34"/>
  <c r="I81" i="48"/>
  <c r="I114" i="45"/>
  <c r="F115" i="45" s="1"/>
  <c r="L115" i="45"/>
  <c r="K116" i="45" s="1"/>
  <c r="G115" i="45"/>
  <c r="H115" i="45" s="1"/>
  <c r="G120" i="46"/>
  <c r="H120" i="46" s="1"/>
  <c r="L120" i="46"/>
  <c r="K121" i="46" s="1"/>
  <c r="F72" i="27"/>
  <c r="Q113" i="39" l="1"/>
  <c r="L113" i="39"/>
  <c r="K114" i="39" s="1"/>
  <c r="G113" i="39"/>
  <c r="H113" i="39" s="1"/>
  <c r="I113" i="39"/>
  <c r="F114" i="39" s="1"/>
  <c r="N91" i="34"/>
  <c r="M92" i="34" s="1"/>
  <c r="I91" i="34"/>
  <c r="J91" i="34" s="1"/>
  <c r="K91" i="34"/>
  <c r="F82" i="48"/>
  <c r="L82" i="48" s="1"/>
  <c r="K83" i="48" s="1"/>
  <c r="I115" i="45"/>
  <c r="I120" i="46"/>
  <c r="G72" i="27"/>
  <c r="H72" i="27" s="1"/>
  <c r="L72" i="27"/>
  <c r="K73" i="27" s="1"/>
  <c r="I72" i="27" l="1"/>
  <c r="Q114" i="39"/>
  <c r="L114" i="39"/>
  <c r="K115" i="39" s="1"/>
  <c r="G114" i="39"/>
  <c r="H92" i="34"/>
  <c r="G82" i="48"/>
  <c r="H82" i="48" s="1"/>
  <c r="F121" i="46"/>
  <c r="F116" i="45"/>
  <c r="G121" i="46"/>
  <c r="H121" i="46" s="1"/>
  <c r="L121" i="46"/>
  <c r="K122" i="46" s="1"/>
  <c r="I121" i="46"/>
  <c r="F122" i="46" s="1"/>
  <c r="F73" i="27"/>
  <c r="H114" i="39" l="1"/>
  <c r="I114" i="39"/>
  <c r="I92" i="34"/>
  <c r="J92" i="34" s="1"/>
  <c r="N92" i="34"/>
  <c r="M93" i="34" s="1"/>
  <c r="K92" i="34"/>
  <c r="I82" i="48"/>
  <c r="F83" i="48"/>
  <c r="G116" i="45"/>
  <c r="H116" i="45" s="1"/>
  <c r="L116" i="45"/>
  <c r="K117" i="45" s="1"/>
  <c r="I116" i="45"/>
  <c r="F117" i="45" s="1"/>
  <c r="L122" i="46"/>
  <c r="G122" i="46"/>
  <c r="H122" i="46" s="1"/>
  <c r="L73" i="27"/>
  <c r="K74" i="27" s="1"/>
  <c r="G73" i="27"/>
  <c r="H73" i="27" s="1"/>
  <c r="F115" i="39" l="1"/>
  <c r="H93" i="34"/>
  <c r="G83" i="48"/>
  <c r="H83" i="48" s="1"/>
  <c r="L83" i="48"/>
  <c r="K84" i="48" s="1"/>
  <c r="G117" i="45"/>
  <c r="H117" i="45" s="1"/>
  <c r="L117" i="45"/>
  <c r="K118" i="45" s="1"/>
  <c r="I117" i="45"/>
  <c r="F118" i="45" s="1"/>
  <c r="I122" i="46"/>
  <c r="I73" i="27"/>
  <c r="Q115" i="39" l="1"/>
  <c r="G115" i="39"/>
  <c r="H115" i="39" s="1"/>
  <c r="L115" i="39"/>
  <c r="K116" i="39" s="1"/>
  <c r="I115" i="39"/>
  <c r="F116" i="39" s="1"/>
  <c r="I93" i="34"/>
  <c r="J93" i="34" s="1"/>
  <c r="N93" i="34"/>
  <c r="M94" i="34" s="1"/>
  <c r="K93" i="34"/>
  <c r="I83" i="48"/>
  <c r="F84" i="48" s="1"/>
  <c r="L118" i="45"/>
  <c r="K119" i="45" s="1"/>
  <c r="G118" i="45"/>
  <c r="H118" i="45" s="1"/>
  <c r="F74" i="27"/>
  <c r="G74" i="27"/>
  <c r="H74" i="27" s="1"/>
  <c r="L74" i="27"/>
  <c r="K75" i="27" s="1"/>
  <c r="I74" i="27" l="1"/>
  <c r="Q116" i="39"/>
  <c r="L116" i="39"/>
  <c r="K117" i="39" s="1"/>
  <c r="G116" i="39"/>
  <c r="H94" i="34"/>
  <c r="I118" i="45"/>
  <c r="F119" i="45" s="1"/>
  <c r="G84" i="48"/>
  <c r="H84" i="48" s="1"/>
  <c r="L84" i="48"/>
  <c r="K85" i="48" s="1"/>
  <c r="L119" i="45"/>
  <c r="K120" i="45" s="1"/>
  <c r="G119" i="45"/>
  <c r="H119" i="45" s="1"/>
  <c r="F75" i="27"/>
  <c r="I116" i="39" l="1"/>
  <c r="H116" i="39"/>
  <c r="N94" i="34"/>
  <c r="M95" i="34" s="1"/>
  <c r="I94" i="34"/>
  <c r="I84" i="48"/>
  <c r="F85" i="48" s="1"/>
  <c r="I119" i="45"/>
  <c r="L75" i="27"/>
  <c r="K76" i="27" s="1"/>
  <c r="G75" i="27"/>
  <c r="H75" i="27" s="1"/>
  <c r="F117" i="39" l="1"/>
  <c r="J94" i="34"/>
  <c r="K94" i="34"/>
  <c r="G85" i="48"/>
  <c r="L85" i="48"/>
  <c r="K86" i="48" s="1"/>
  <c r="F120" i="45"/>
  <c r="I75" i="27"/>
  <c r="F76" i="27"/>
  <c r="L117" i="39" l="1"/>
  <c r="K118" i="39" s="1"/>
  <c r="G117" i="39"/>
  <c r="H117" i="39" s="1"/>
  <c r="Q117" i="39"/>
  <c r="I117" i="39"/>
  <c r="F118" i="39" s="1"/>
  <c r="H95" i="34"/>
  <c r="H85" i="48"/>
  <c r="I85" i="48"/>
  <c r="G120" i="45"/>
  <c r="H120" i="45" s="1"/>
  <c r="L120" i="45"/>
  <c r="K121" i="45" s="1"/>
  <c r="I120" i="45"/>
  <c r="F121" i="45" s="1"/>
  <c r="L76" i="27"/>
  <c r="K77" i="27" s="1"/>
  <c r="G76" i="27"/>
  <c r="H76" i="27" s="1"/>
  <c r="Q118" i="39" l="1"/>
  <c r="G118" i="39"/>
  <c r="L118" i="39"/>
  <c r="K119" i="39" s="1"/>
  <c r="I95" i="34"/>
  <c r="J95" i="34" s="1"/>
  <c r="K95" i="34"/>
  <c r="N95" i="34"/>
  <c r="M96" i="34" s="1"/>
  <c r="F86" i="48"/>
  <c r="L121" i="45"/>
  <c r="K122" i="45" s="1"/>
  <c r="G121" i="45"/>
  <c r="H121" i="45" s="1"/>
  <c r="I76" i="27"/>
  <c r="H118" i="39" l="1"/>
  <c r="I118" i="39"/>
  <c r="H96" i="34"/>
  <c r="L86" i="48"/>
  <c r="K87" i="48" s="1"/>
  <c r="G86" i="48"/>
  <c r="H86" i="48" s="1"/>
  <c r="I121" i="45"/>
  <c r="F77" i="27"/>
  <c r="L77" i="27" s="1"/>
  <c r="K78" i="27" s="1"/>
  <c r="G77" i="27"/>
  <c r="H77" i="27" s="1"/>
  <c r="F119" i="39" l="1"/>
  <c r="I96" i="34"/>
  <c r="J96" i="34" s="1"/>
  <c r="K96" i="34"/>
  <c r="N96" i="34"/>
  <c r="M97" i="34" s="1"/>
  <c r="I86" i="48"/>
  <c r="F87" i="48" s="1"/>
  <c r="G87" i="48" s="1"/>
  <c r="F122" i="45"/>
  <c r="I77" i="27"/>
  <c r="G119" i="39" l="1"/>
  <c r="H119" i="39" s="1"/>
  <c r="L119" i="39"/>
  <c r="K120" i="39" s="1"/>
  <c r="Q119" i="39"/>
  <c r="I119" i="39"/>
  <c r="F120" i="39" s="1"/>
  <c r="H97" i="34"/>
  <c r="L87" i="48"/>
  <c r="K88" i="48" s="1"/>
  <c r="H87" i="48"/>
  <c r="I87" i="48"/>
  <c r="L122" i="45"/>
  <c r="G122" i="45"/>
  <c r="H122" i="45" s="1"/>
  <c r="F78" i="27"/>
  <c r="Q120" i="39" l="1"/>
  <c r="G120" i="39"/>
  <c r="L120" i="39"/>
  <c r="K121" i="39" s="1"/>
  <c r="I97" i="34"/>
  <c r="J97" i="34" s="1"/>
  <c r="N97" i="34"/>
  <c r="M98" i="34" s="1"/>
  <c r="I122" i="45"/>
  <c r="F88" i="48"/>
  <c r="G78" i="27"/>
  <c r="H78" i="27" s="1"/>
  <c r="L78" i="27"/>
  <c r="K79" i="27" s="1"/>
  <c r="I120" i="39" l="1"/>
  <c r="H120" i="39"/>
  <c r="K97" i="34"/>
  <c r="L88" i="48"/>
  <c r="K89" i="48" s="1"/>
  <c r="G88" i="48"/>
  <c r="H88" i="48" s="1"/>
  <c r="I78" i="27"/>
  <c r="F121" i="39" l="1"/>
  <c r="H98" i="34"/>
  <c r="I88" i="48"/>
  <c r="F79" i="27"/>
  <c r="L79" i="27"/>
  <c r="K80" i="27" s="1"/>
  <c r="G79" i="27"/>
  <c r="H79" i="27" s="1"/>
  <c r="Q121" i="39" l="1"/>
  <c r="G121" i="39"/>
  <c r="H121" i="39" s="1"/>
  <c r="L121" i="39"/>
  <c r="K122" i="39" s="1"/>
  <c r="I121" i="39"/>
  <c r="F122" i="39" s="1"/>
  <c r="N98" i="34"/>
  <c r="M99" i="34" s="1"/>
  <c r="I98" i="34"/>
  <c r="J98" i="34" s="1"/>
  <c r="F89" i="48"/>
  <c r="L89" i="48" s="1"/>
  <c r="K90" i="48" s="1"/>
  <c r="I79" i="27"/>
  <c r="Q122" i="39" l="1"/>
  <c r="G122" i="39"/>
  <c r="L122" i="39"/>
  <c r="K98" i="34"/>
  <c r="G89" i="48"/>
  <c r="H89" i="48" s="1"/>
  <c r="F80" i="27"/>
  <c r="I122" i="39" l="1"/>
  <c r="H122" i="39"/>
  <c r="H99" i="34"/>
  <c r="I89" i="48"/>
  <c r="F90" i="48" s="1"/>
  <c r="G80" i="27"/>
  <c r="H80" i="27" s="1"/>
  <c r="L80" i="27"/>
  <c r="K81" i="27" s="1"/>
  <c r="N99" i="34" l="1"/>
  <c r="M100" i="34" s="1"/>
  <c r="I99" i="34"/>
  <c r="J99" i="34" s="1"/>
  <c r="K99" i="34"/>
  <c r="H100" i="34" s="1"/>
  <c r="L90" i="48"/>
  <c r="K91" i="48" s="1"/>
  <c r="G90" i="48"/>
  <c r="H90" i="48" s="1"/>
  <c r="I80" i="27"/>
  <c r="F81" i="27"/>
  <c r="I100" i="34" l="1"/>
  <c r="J100" i="34" s="1"/>
  <c r="K100" i="34"/>
  <c r="N100" i="34"/>
  <c r="M101" i="34" s="1"/>
  <c r="I90" i="48"/>
  <c r="F91" i="48" s="1"/>
  <c r="G81" i="27"/>
  <c r="H81" i="27" s="1"/>
  <c r="L81" i="27"/>
  <c r="K82" i="27" s="1"/>
  <c r="H101" i="34" l="1"/>
  <c r="L91" i="48"/>
  <c r="K92" i="48" s="1"/>
  <c r="G91" i="48"/>
  <c r="I81" i="27"/>
  <c r="F82" i="27" s="1"/>
  <c r="N101" i="34" l="1"/>
  <c r="M102" i="34" s="1"/>
  <c r="I101" i="34"/>
  <c r="J101" i="34" s="1"/>
  <c r="H91" i="48"/>
  <c r="I91" i="48"/>
  <c r="L82" i="27"/>
  <c r="K83" i="27" s="1"/>
  <c r="G82" i="27"/>
  <c r="H82" i="27" s="1"/>
  <c r="K101" i="34" l="1"/>
  <c r="F92" i="48"/>
  <c r="I82" i="27"/>
  <c r="H102" i="34" l="1"/>
  <c r="L92" i="48"/>
  <c r="K93" i="48" s="1"/>
  <c r="G92" i="48"/>
  <c r="F83" i="27"/>
  <c r="I102" i="34" l="1"/>
  <c r="J102" i="34" s="1"/>
  <c r="N102" i="34"/>
  <c r="M103" i="34" s="1"/>
  <c r="K102" i="34"/>
  <c r="H92" i="48"/>
  <c r="I92" i="48"/>
  <c r="G83" i="27"/>
  <c r="H83" i="27" s="1"/>
  <c r="L83" i="27"/>
  <c r="K84" i="27" s="1"/>
  <c r="I83" i="27" l="1"/>
  <c r="H103" i="34"/>
  <c r="F93" i="48"/>
  <c r="F84" i="27"/>
  <c r="I103" i="34" l="1"/>
  <c r="N103" i="34"/>
  <c r="M104" i="34" s="1"/>
  <c r="G93" i="48"/>
  <c r="H93" i="48" s="1"/>
  <c r="L93" i="48"/>
  <c r="K94" i="48" s="1"/>
  <c r="L84" i="27"/>
  <c r="K85" i="27" s="1"/>
  <c r="G84" i="27"/>
  <c r="H84" i="27" s="1"/>
  <c r="J103" i="34" l="1"/>
  <c r="K103" i="34"/>
  <c r="I93" i="48"/>
  <c r="I84" i="27"/>
  <c r="H104" i="34" l="1"/>
  <c r="F94" i="48"/>
  <c r="L94" i="48" s="1"/>
  <c r="K95" i="48" s="1"/>
  <c r="F85" i="27"/>
  <c r="I104" i="34" l="1"/>
  <c r="J104" i="34" s="1"/>
  <c r="N104" i="34"/>
  <c r="M105" i="34" s="1"/>
  <c r="K104" i="34"/>
  <c r="G94" i="48"/>
  <c r="H94" i="48" s="1"/>
  <c r="G85" i="27"/>
  <c r="H85" i="27" s="1"/>
  <c r="L85" i="27"/>
  <c r="K86" i="27" s="1"/>
  <c r="H105" i="34" l="1"/>
  <c r="I94" i="48"/>
  <c r="F95" i="48" s="1"/>
  <c r="I85" i="27"/>
  <c r="F86" i="27"/>
  <c r="I105" i="34" l="1"/>
  <c r="J105" i="34" s="1"/>
  <c r="N105" i="34"/>
  <c r="M106" i="34" s="1"/>
  <c r="G95" i="48"/>
  <c r="L95" i="48"/>
  <c r="K96" i="48" s="1"/>
  <c r="G86" i="27"/>
  <c r="H86" i="27" s="1"/>
  <c r="L86" i="27"/>
  <c r="K87" i="27" s="1"/>
  <c r="K105" i="34" l="1"/>
  <c r="H95" i="48"/>
  <c r="I95" i="48"/>
  <c r="I86" i="27"/>
  <c r="F87" i="27"/>
  <c r="H106" i="34" l="1"/>
  <c r="F96" i="48"/>
  <c r="L87" i="27"/>
  <c r="K88" i="27" s="1"/>
  <c r="G87" i="27"/>
  <c r="H87" i="27" s="1"/>
  <c r="I106" i="34" l="1"/>
  <c r="J106" i="34" s="1"/>
  <c r="N106" i="34"/>
  <c r="M107" i="34" s="1"/>
  <c r="K106" i="34"/>
  <c r="L96" i="48"/>
  <c r="K97" i="48" s="1"/>
  <c r="G96" i="48"/>
  <c r="I87" i="27"/>
  <c r="H107" i="34" l="1"/>
  <c r="I96" i="48"/>
  <c r="H96" i="48"/>
  <c r="F88" i="27"/>
  <c r="I107" i="34" l="1"/>
  <c r="J107" i="34" s="1"/>
  <c r="K107" i="34"/>
  <c r="N107" i="34"/>
  <c r="M108" i="34" s="1"/>
  <c r="F97" i="48"/>
  <c r="G88" i="27"/>
  <c r="H88" i="27" s="1"/>
  <c r="L88" i="27"/>
  <c r="K89" i="27" s="1"/>
  <c r="I88" i="27" l="1"/>
  <c r="H108" i="34"/>
  <c r="G97" i="48"/>
  <c r="H97" i="48" s="1"/>
  <c r="L97" i="48"/>
  <c r="K98" i="48" s="1"/>
  <c r="F89" i="27"/>
  <c r="I108" i="34" l="1"/>
  <c r="J108" i="34" s="1"/>
  <c r="N108" i="34"/>
  <c r="M109" i="34" s="1"/>
  <c r="K108" i="34"/>
  <c r="I97" i="48"/>
  <c r="F98" i="48" s="1"/>
  <c r="G98" i="48" s="1"/>
  <c r="H98" i="48" s="1"/>
  <c r="L89" i="27"/>
  <c r="K90" i="27" s="1"/>
  <c r="G89" i="27"/>
  <c r="H89" i="27" s="1"/>
  <c r="H109" i="34" l="1"/>
  <c r="L98" i="48"/>
  <c r="K99" i="48" s="1"/>
  <c r="I98" i="48"/>
  <c r="F99" i="48" s="1"/>
  <c r="I89" i="27"/>
  <c r="F90" i="27"/>
  <c r="I109" i="34" l="1"/>
  <c r="J109" i="34" s="1"/>
  <c r="K109" i="34"/>
  <c r="N109" i="34"/>
  <c r="M110" i="34" s="1"/>
  <c r="L99" i="48"/>
  <c r="K100" i="48" s="1"/>
  <c r="G99" i="48"/>
  <c r="H99" i="48" s="1"/>
  <c r="L90" i="27"/>
  <c r="K91" i="27" s="1"/>
  <c r="G90" i="27"/>
  <c r="H90" i="27" s="1"/>
  <c r="H110" i="34" l="1"/>
  <c r="I99" i="48"/>
  <c r="I90" i="27"/>
  <c r="F91" i="27"/>
  <c r="I110" i="34" l="1"/>
  <c r="J110" i="34" s="1"/>
  <c r="N110" i="34"/>
  <c r="M111" i="34" s="1"/>
  <c r="F100" i="48"/>
  <c r="L100" i="48" s="1"/>
  <c r="K101" i="48" s="1"/>
  <c r="L91" i="27"/>
  <c r="K92" i="27" s="1"/>
  <c r="G91" i="27"/>
  <c r="H91" i="27" s="1"/>
  <c r="K110" i="34" l="1"/>
  <c r="G100" i="48"/>
  <c r="H100" i="48" s="1"/>
  <c r="I91" i="27"/>
  <c r="F92" i="27" s="1"/>
  <c r="H111" i="34" l="1"/>
  <c r="I100" i="48"/>
  <c r="F101" i="48" s="1"/>
  <c r="L101" i="48" s="1"/>
  <c r="K102" i="48" s="1"/>
  <c r="G92" i="27"/>
  <c r="H92" i="27" s="1"/>
  <c r="L92" i="27"/>
  <c r="K93" i="27" s="1"/>
  <c r="I111" i="34" l="1"/>
  <c r="J111" i="34" s="1"/>
  <c r="N111" i="34"/>
  <c r="M112" i="34" s="1"/>
  <c r="G101" i="48"/>
  <c r="H101" i="48" s="1"/>
  <c r="I92" i="27"/>
  <c r="F93" i="27"/>
  <c r="K111" i="34" l="1"/>
  <c r="I101" i="48"/>
  <c r="F102" i="48" s="1"/>
  <c r="G102" i="48" s="1"/>
  <c r="H102" i="48" s="1"/>
  <c r="G93" i="27"/>
  <c r="H93" i="27" s="1"/>
  <c r="L93" i="27"/>
  <c r="K94" i="27" s="1"/>
  <c r="I93" i="27"/>
  <c r="H112" i="34" l="1"/>
  <c r="L102" i="48"/>
  <c r="K103" i="48" s="1"/>
  <c r="I102" i="48"/>
  <c r="F94" i="27"/>
  <c r="I112" i="34" l="1"/>
  <c r="J112" i="34" s="1"/>
  <c r="N112" i="34"/>
  <c r="M113" i="34" s="1"/>
  <c r="K112" i="34"/>
  <c r="H113" i="34" s="1"/>
  <c r="F103" i="48"/>
  <c r="L103" i="48" s="1"/>
  <c r="K104" i="48" s="1"/>
  <c r="L94" i="27"/>
  <c r="K95" i="27" s="1"/>
  <c r="G94" i="27"/>
  <c r="H94" i="27" s="1"/>
  <c r="I113" i="34" l="1"/>
  <c r="J113" i="34" s="1"/>
  <c r="N113" i="34"/>
  <c r="M114" i="34" s="1"/>
  <c r="K113" i="34"/>
  <c r="H114" i="34" s="1"/>
  <c r="G103" i="48"/>
  <c r="H103" i="48" s="1"/>
  <c r="I94" i="27"/>
  <c r="F95" i="27"/>
  <c r="N114" i="34" l="1"/>
  <c r="M115" i="34" s="1"/>
  <c r="I114" i="34"/>
  <c r="J114" i="34" s="1"/>
  <c r="K114" i="34"/>
  <c r="I103" i="48"/>
  <c r="F104" i="48"/>
  <c r="L95" i="27"/>
  <c r="K96" i="27" s="1"/>
  <c r="G95" i="27"/>
  <c r="H95" i="27" s="1"/>
  <c r="H115" i="34" l="1"/>
  <c r="L104" i="48"/>
  <c r="K105" i="48" s="1"/>
  <c r="G104" i="48"/>
  <c r="H104" i="48" s="1"/>
  <c r="I95" i="27"/>
  <c r="N115" i="34" l="1"/>
  <c r="M116" i="34" s="1"/>
  <c r="I115" i="34"/>
  <c r="J115" i="34" s="1"/>
  <c r="I104" i="48"/>
  <c r="F105" i="48" s="1"/>
  <c r="F96" i="27"/>
  <c r="K115" i="34" l="1"/>
  <c r="L105" i="48"/>
  <c r="K106" i="48" s="1"/>
  <c r="G105" i="48"/>
  <c r="L96" i="27"/>
  <c r="K97" i="27" s="1"/>
  <c r="G96" i="27"/>
  <c r="H96" i="27" s="1"/>
  <c r="H116" i="34" l="1"/>
  <c r="H105" i="48"/>
  <c r="I105" i="48"/>
  <c r="I96" i="27"/>
  <c r="F97" i="27"/>
  <c r="I116" i="34" l="1"/>
  <c r="J116" i="34" s="1"/>
  <c r="N116" i="34"/>
  <c r="M117" i="34" s="1"/>
  <c r="K116" i="34"/>
  <c r="H117" i="34" s="1"/>
  <c r="F106" i="48"/>
  <c r="G97" i="27"/>
  <c r="H97" i="27" s="1"/>
  <c r="L97" i="27"/>
  <c r="K98" i="27" s="1"/>
  <c r="I97" i="27"/>
  <c r="I117" i="34" l="1"/>
  <c r="J117" i="34" s="1"/>
  <c r="K117" i="34"/>
  <c r="N117" i="34"/>
  <c r="M118" i="34" s="1"/>
  <c r="G106" i="48"/>
  <c r="H106" i="48" s="1"/>
  <c r="L106" i="48"/>
  <c r="K107" i="48" s="1"/>
  <c r="F98" i="27"/>
  <c r="H118" i="34" l="1"/>
  <c r="I106" i="48"/>
  <c r="F107" i="48" s="1"/>
  <c r="L98" i="27"/>
  <c r="K99" i="27" s="1"/>
  <c r="G98" i="27"/>
  <c r="H98" i="27" s="1"/>
  <c r="I98" i="27" l="1"/>
  <c r="F99" i="27" s="1"/>
  <c r="I118" i="34"/>
  <c r="J118" i="34" s="1"/>
  <c r="N118" i="34"/>
  <c r="M119" i="34" s="1"/>
  <c r="K118" i="34"/>
  <c r="G107" i="48"/>
  <c r="L107" i="48"/>
  <c r="K108" i="48" s="1"/>
  <c r="H119" i="34" l="1"/>
  <c r="H107" i="48"/>
  <c r="I107" i="48"/>
  <c r="L99" i="27"/>
  <c r="K100" i="27" s="1"/>
  <c r="G99" i="27"/>
  <c r="H99" i="27" s="1"/>
  <c r="I119" i="34" l="1"/>
  <c r="J119" i="34" s="1"/>
  <c r="N119" i="34"/>
  <c r="M120" i="34" s="1"/>
  <c r="K119" i="34"/>
  <c r="F108" i="48"/>
  <c r="I99" i="27"/>
  <c r="F100" i="27" s="1"/>
  <c r="H120" i="34" l="1"/>
  <c r="G108" i="48"/>
  <c r="H108" i="48" s="1"/>
  <c r="L108" i="48"/>
  <c r="K109" i="48" s="1"/>
  <c r="G100" i="27"/>
  <c r="H100" i="27" s="1"/>
  <c r="L100" i="27"/>
  <c r="K101" i="27" s="1"/>
  <c r="I120" i="34" l="1"/>
  <c r="N120" i="34"/>
  <c r="M121" i="34" s="1"/>
  <c r="I108" i="48"/>
  <c r="I100" i="27"/>
  <c r="J120" i="34" l="1"/>
  <c r="K120" i="34"/>
  <c r="F109" i="48"/>
  <c r="L109" i="48" s="1"/>
  <c r="K110" i="48" s="1"/>
  <c r="G109" i="48"/>
  <c r="F101" i="27"/>
  <c r="G101" i="27"/>
  <c r="H101" i="27" s="1"/>
  <c r="L101" i="27"/>
  <c r="K102" i="27" s="1"/>
  <c r="H121" i="34" l="1"/>
  <c r="H109" i="48"/>
  <c r="I109" i="48"/>
  <c r="I101" i="27"/>
  <c r="F102" i="27" s="1"/>
  <c r="I121" i="34" l="1"/>
  <c r="N121" i="34"/>
  <c r="M122" i="34" s="1"/>
  <c r="F110" i="48"/>
  <c r="G102" i="27"/>
  <c r="H102" i="27" s="1"/>
  <c r="L102" i="27"/>
  <c r="K103" i="27" s="1"/>
  <c r="J121" i="34" l="1"/>
  <c r="K121" i="34"/>
  <c r="L110" i="48"/>
  <c r="K111" i="48" s="1"/>
  <c r="G110" i="48"/>
  <c r="H110" i="48" s="1"/>
  <c r="I102" i="27"/>
  <c r="F103" i="27" s="1"/>
  <c r="H122" i="34" l="1"/>
  <c r="I110" i="48"/>
  <c r="F111" i="48" s="1"/>
  <c r="G103" i="27"/>
  <c r="H103" i="27" s="1"/>
  <c r="L103" i="27"/>
  <c r="K104" i="27" s="1"/>
  <c r="I122" i="34" l="1"/>
  <c r="J122" i="34" s="1"/>
  <c r="N122" i="34"/>
  <c r="K122" i="34"/>
  <c r="L111" i="48"/>
  <c r="K112" i="48" s="1"/>
  <c r="G111" i="48"/>
  <c r="I103" i="27"/>
  <c r="F104" i="27"/>
  <c r="H111" i="48" l="1"/>
  <c r="I111" i="48"/>
  <c r="G104" i="27"/>
  <c r="H104" i="27" s="1"/>
  <c r="L104" i="27"/>
  <c r="K105" i="27" s="1"/>
  <c r="F112" i="48" l="1"/>
  <c r="I104" i="27"/>
  <c r="L112" i="48" l="1"/>
  <c r="K113" i="48" s="1"/>
  <c r="G112" i="48"/>
  <c r="F105" i="27"/>
  <c r="H112" i="48" l="1"/>
  <c r="I112" i="48"/>
  <c r="G105" i="27"/>
  <c r="H105" i="27" s="1"/>
  <c r="L105" i="27"/>
  <c r="K106" i="27" s="1"/>
  <c r="I105" i="27" l="1"/>
  <c r="F113" i="48"/>
  <c r="F106" i="27"/>
  <c r="L113" i="48" l="1"/>
  <c r="K114" i="48" s="1"/>
  <c r="G113" i="48"/>
  <c r="H113" i="48" s="1"/>
  <c r="L106" i="27"/>
  <c r="K107" i="27" s="1"/>
  <c r="G106" i="27"/>
  <c r="H106" i="27" s="1"/>
  <c r="I113" i="48" l="1"/>
  <c r="F114" i="48" s="1"/>
  <c r="G114" i="48" s="1"/>
  <c r="H114" i="48" s="1"/>
  <c r="I106" i="27"/>
  <c r="F107" i="27" s="1"/>
  <c r="L114" i="48" l="1"/>
  <c r="K115" i="48" s="1"/>
  <c r="I114" i="48"/>
  <c r="F115" i="48" s="1"/>
  <c r="G115" i="48" s="1"/>
  <c r="H115" i="48" s="1"/>
  <c r="L107" i="27"/>
  <c r="K108" i="27" s="1"/>
  <c r="G107" i="27"/>
  <c r="H107" i="27" s="1"/>
  <c r="L115" i="48" l="1"/>
  <c r="K116" i="48" s="1"/>
  <c r="I115" i="48"/>
  <c r="F116" i="48" s="1"/>
  <c r="I107" i="27"/>
  <c r="F108" i="27" s="1"/>
  <c r="L116" i="48" l="1"/>
  <c r="K117" i="48" s="1"/>
  <c r="G116" i="48"/>
  <c r="I116" i="48" s="1"/>
  <c r="L108" i="27"/>
  <c r="K109" i="27" s="1"/>
  <c r="G108" i="27"/>
  <c r="H108" i="27" s="1"/>
  <c r="H116" i="48" l="1"/>
  <c r="F117" i="48"/>
  <c r="I108" i="27"/>
  <c r="L117" i="48" l="1"/>
  <c r="K118" i="48" s="1"/>
  <c r="G117" i="48"/>
  <c r="H117" i="48" s="1"/>
  <c r="F109" i="27"/>
  <c r="G109" i="27"/>
  <c r="H109" i="27" s="1"/>
  <c r="L109" i="27"/>
  <c r="K110" i="27" s="1"/>
  <c r="I109" i="27" l="1"/>
  <c r="I117" i="48"/>
  <c r="F110" i="27"/>
  <c r="F118" i="48" l="1"/>
  <c r="L118" i="48" s="1"/>
  <c r="K119" i="48" s="1"/>
  <c r="L110" i="27"/>
  <c r="K111" i="27" s="1"/>
  <c r="G110" i="27"/>
  <c r="G118" i="48" l="1"/>
  <c r="H118" i="48" s="1"/>
  <c r="I110" i="27"/>
  <c r="I118" i="48" l="1"/>
  <c r="F119" i="48" s="1"/>
  <c r="F111" i="27"/>
  <c r="G111" i="27"/>
  <c r="H111" i="27" s="1"/>
  <c r="L111" i="27"/>
  <c r="K112" i="27" s="1"/>
  <c r="G119" i="48" l="1"/>
  <c r="H119" i="48" s="1"/>
  <c r="L119" i="48"/>
  <c r="K120" i="48" s="1"/>
  <c r="I111" i="27"/>
  <c r="F112" i="27" s="1"/>
  <c r="I119" i="48" l="1"/>
  <c r="F120" i="48" s="1"/>
  <c r="L112" i="27"/>
  <c r="K113" i="27" s="1"/>
  <c r="G112" i="27"/>
  <c r="H112" i="27" s="1"/>
  <c r="G120" i="48" l="1"/>
  <c r="L120" i="48"/>
  <c r="K121" i="48" s="1"/>
  <c r="I112" i="27"/>
  <c r="F113" i="27"/>
  <c r="H120" i="48" l="1"/>
  <c r="I120" i="48"/>
  <c r="L113" i="27"/>
  <c r="K114" i="27" s="1"/>
  <c r="G113" i="27"/>
  <c r="H113" i="27" s="1"/>
  <c r="F121" i="48" l="1"/>
  <c r="I113" i="27"/>
  <c r="F114" i="27"/>
  <c r="G121" i="48" l="1"/>
  <c r="H121" i="48" s="1"/>
  <c r="L121" i="48"/>
  <c r="K122" i="48" s="1"/>
  <c r="G114" i="27"/>
  <c r="H114" i="27" s="1"/>
  <c r="L114" i="27"/>
  <c r="K115" i="27" s="1"/>
  <c r="I114" i="27"/>
  <c r="I121" i="48" l="1"/>
  <c r="F122" i="48" s="1"/>
  <c r="F115" i="27"/>
  <c r="L122" i="48" l="1"/>
  <c r="G122" i="48"/>
  <c r="H122" i="48" s="1"/>
  <c r="G115" i="27"/>
  <c r="H115" i="27" s="1"/>
  <c r="L115" i="27"/>
  <c r="K116" i="27" s="1"/>
  <c r="I115" i="27"/>
  <c r="I122" i="48" l="1"/>
  <c r="F116" i="27"/>
  <c r="L116" i="27" l="1"/>
  <c r="K117" i="27" s="1"/>
  <c r="G116" i="27"/>
  <c r="H116" i="27" s="1"/>
  <c r="I116" i="27" l="1"/>
  <c r="F117" i="27" l="1"/>
  <c r="L117" i="27" l="1"/>
  <c r="K118" i="27" s="1"/>
  <c r="G117" i="27"/>
  <c r="H117" i="27" s="1"/>
  <c r="I117" i="27" l="1"/>
  <c r="F118" i="27"/>
  <c r="L118" i="27" l="1"/>
  <c r="K119" i="27" s="1"/>
  <c r="G118" i="27"/>
  <c r="H118" i="27" s="1"/>
  <c r="I118" i="27" l="1"/>
  <c r="F119" i="27" l="1"/>
  <c r="G119" i="27" l="1"/>
  <c r="H119" i="27" s="1"/>
  <c r="L119" i="27"/>
  <c r="K120" i="27" s="1"/>
  <c r="I119" i="27" l="1"/>
  <c r="F120" i="27" l="1"/>
  <c r="G120" i="27"/>
  <c r="H120" i="27" s="1"/>
  <c r="L120" i="27"/>
  <c r="K121" i="27" s="1"/>
  <c r="I120" i="27" l="1"/>
  <c r="F121" i="27" l="1"/>
  <c r="L121" i="27" l="1"/>
  <c r="K122" i="27" s="1"/>
  <c r="G121" i="27"/>
  <c r="H121" i="27" s="1"/>
  <c r="I121" i="27" l="1"/>
  <c r="F122" i="27" l="1"/>
  <c r="L122" i="27" l="1"/>
  <c r="G122" i="27"/>
  <c r="H122" i="27" l="1"/>
  <c r="I122" i="27"/>
</calcChain>
</file>

<file path=xl/sharedStrings.xml><?xml version="1.0" encoding="utf-8"?>
<sst xmlns="http://schemas.openxmlformats.org/spreadsheetml/2006/main" count="138" uniqueCount="59">
  <si>
    <t>Period</t>
  </si>
  <si>
    <t>Demand</t>
  </si>
  <si>
    <t>Forecast</t>
  </si>
  <si>
    <t>Up-to-level</t>
  </si>
  <si>
    <t>Inventory Start</t>
  </si>
  <si>
    <t>Sales</t>
  </si>
  <si>
    <t>Lost Sales</t>
  </si>
  <si>
    <t>Inventory End</t>
  </si>
  <si>
    <t>Order t+1</t>
  </si>
  <si>
    <t>Order t+2</t>
  </si>
  <si>
    <t>Error</t>
  </si>
  <si>
    <t>Rolling 12 month RMSE</t>
  </si>
  <si>
    <t>Safety Stocks</t>
  </si>
  <si>
    <t>Alpha</t>
  </si>
  <si>
    <t>Beta</t>
  </si>
  <si>
    <t>Gamma</t>
  </si>
  <si>
    <t>Season</t>
  </si>
  <si>
    <t>Day</t>
  </si>
  <si>
    <t>Level (a)</t>
  </si>
  <si>
    <t>Trend (b)</t>
  </si>
  <si>
    <t>Season (s)</t>
  </si>
  <si>
    <t>Absolute</t>
  </si>
  <si>
    <t>Relative</t>
  </si>
  <si>
    <t>RMSE</t>
  </si>
  <si>
    <t>Bias</t>
  </si>
  <si>
    <t>MAE</t>
  </si>
  <si>
    <t>Cycle Stock</t>
  </si>
  <si>
    <t>Safety Stock</t>
  </si>
  <si>
    <t>Safety</t>
  </si>
  <si>
    <t>Under stock</t>
  </si>
  <si>
    <t>MOQ</t>
  </si>
  <si>
    <t>Reorder Point</t>
  </si>
  <si>
    <t>Excess stock</t>
  </si>
  <si>
    <t>Pallet size</t>
  </si>
  <si>
    <t>Number of pallets in an order</t>
  </si>
  <si>
    <t>Check</t>
  </si>
  <si>
    <t>Average Inventory</t>
  </si>
  <si>
    <t>Stock</t>
  </si>
  <si>
    <t>Target S</t>
  </si>
  <si>
    <t>In transit</t>
  </si>
  <si>
    <t>Net</t>
  </si>
  <si>
    <t>Target</t>
  </si>
  <si>
    <t>Stock - On hand</t>
  </si>
  <si>
    <t>Transit</t>
  </si>
  <si>
    <t>Back order</t>
  </si>
  <si>
    <t>Up to safety</t>
  </si>
  <si>
    <t>Total S</t>
  </si>
  <si>
    <t xml:space="preserve"> MEAN Historical Holding cost</t>
  </si>
  <si>
    <t>AVG</t>
  </si>
  <si>
    <t>Total Shortage amount</t>
  </si>
  <si>
    <t>Total Shortage cost</t>
  </si>
  <si>
    <t>Total Average Inventory</t>
  </si>
  <si>
    <t>Total Inventory cost</t>
  </si>
  <si>
    <t>Total Demand</t>
  </si>
  <si>
    <t>Fill rate</t>
  </si>
  <si>
    <t>Total Sales</t>
  </si>
  <si>
    <t>NB month</t>
  </si>
  <si>
    <t>NB lost sales</t>
  </si>
  <si>
    <t>Service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</si>
</sst>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0\ &quot;€&quot;;[Red]\-#,##0\ &quot;€&quot;"/>
    <numFmt numFmtId="44" formatCode="_-* #,##0.00\ &quot;€&quot;_-;\-* #,##0.00\ &quot;€&quot;_-;_-* &quot;-&quot;??\ &quot;€&quot;_-;_-@_-"/>
    <numFmt numFmtId="43" formatCode="_-* #,##0.00_-;\-* #,##0.00_-;_-* &quot;-&quot;??_-;_-@_-"/>
    <numFmt numFmtId="164" formatCode="_(* #,##0.00_);_(* \(#,##0.00\);_(* &quot;-&quot;??_);_(@_)"/>
    <numFmt numFmtId="165" formatCode="_-* #,##0.00\ _€_-;\-* #,##0.00\ _€_-;_-* &quot;-&quot;??\ _€_-;_-@_-"/>
    <numFmt numFmtId="166" formatCode="_-* #,##0.0\ _€_-;\-* #,##0.0\ _€_-;_-* &quot;-&quot;??\ _€_-;_-@_-"/>
    <numFmt numFmtId="167" formatCode="_-* #,##0\ _€_-;\-* #,##0\ _€_-;_-* &quot;-&quot;??\ _€_-;_-@_-"/>
    <numFmt numFmtId="168" formatCode="0.0%"/>
    <numFmt numFmtId="169" formatCode="_-* #,##0\ &quot;€&quot;_-;\-* #,##0\ &quot;€&quot;_-;_-* &quot;-&quot;??\ &quot;€&quot;_-;_-@_-"/>
  </numFmts>
  <fonts count="7" x14ac:knownFonts="1">
    <font>
      <sz val="11"/>
      <color theme="1"/>
      <name val="Calibri"/>
      <family val="2"/>
      <scheme val="minor"/>
    </font>
    <font>
      <sz val="11"/>
      <color theme="1"/>
      <name val="Calibri"/>
      <family val="2"/>
      <scheme val="minor"/>
    </font>
    <font>
      <sz val="11"/>
      <color theme="5"/>
      <name val="Calibri"/>
      <family val="2"/>
      <scheme val="minor"/>
    </font>
    <font>
      <sz val="11"/>
      <color theme="4"/>
      <name val="Calibri"/>
      <family val="2"/>
      <scheme val="minor"/>
    </font>
    <font>
      <sz val="11"/>
      <color theme="9"/>
      <name val="Calibri"/>
      <family val="2"/>
      <scheme val="minor"/>
    </font>
    <font>
      <sz val="11"/>
      <color theme="1" tint="0.499984740745262"/>
      <name val="Calibri"/>
      <family val="2"/>
      <scheme val="minor"/>
    </font>
    <font>
      <sz val="11"/>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5">
    <xf numFmtId="0" fontId="0" fillId="0" borderId="0"/>
    <xf numFmtId="165"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62">
    <xf numFmtId="0" fontId="0" fillId="0" borderId="0" xfId="0"/>
    <xf numFmtId="0" fontId="0" fillId="0" borderId="0" xfId="0" applyAlignment="1">
      <alignment horizontal="center"/>
    </xf>
    <xf numFmtId="165" fontId="0" fillId="0" borderId="0" xfId="1" applyFont="1"/>
    <xf numFmtId="166" fontId="0" fillId="0" borderId="0" xfId="1" applyNumberFormat="1" applyFont="1"/>
    <xf numFmtId="167" fontId="0" fillId="0" borderId="0" xfId="1" applyNumberFormat="1" applyFont="1"/>
    <xf numFmtId="165" fontId="0" fillId="0" borderId="0" xfId="1" applyFont="1" applyAlignment="1">
      <alignment horizontal="center"/>
    </xf>
    <xf numFmtId="167" fontId="0" fillId="0" borderId="0" xfId="1" applyNumberFormat="1" applyFont="1" applyAlignment="1">
      <alignment horizontal="center"/>
    </xf>
    <xf numFmtId="166" fontId="0" fillId="0" borderId="1" xfId="1" applyNumberFormat="1" applyFont="1" applyBorder="1"/>
    <xf numFmtId="167" fontId="0" fillId="0" borderId="1" xfId="1" applyNumberFormat="1" applyFont="1" applyBorder="1"/>
    <xf numFmtId="0" fontId="0" fillId="0" borderId="0" xfId="0" applyAlignment="1">
      <alignment vertical="center" wrapText="1"/>
    </xf>
    <xf numFmtId="0" fontId="0" fillId="0" borderId="0" xfId="0" applyAlignment="1">
      <alignment horizontal="center" vertical="center" wrapText="1"/>
    </xf>
    <xf numFmtId="167" fontId="0" fillId="0" borderId="0" xfId="0" applyNumberFormat="1" applyAlignment="1">
      <alignment horizontal="center" vertical="center" wrapText="1"/>
    </xf>
    <xf numFmtId="165" fontId="0" fillId="0" borderId="1" xfId="1" applyFont="1" applyBorder="1"/>
    <xf numFmtId="167" fontId="2" fillId="0" borderId="0" xfId="1" applyNumberFormat="1" applyFont="1" applyAlignment="1">
      <alignment horizontal="center"/>
    </xf>
    <xf numFmtId="167" fontId="3" fillId="0" borderId="0" xfId="1" applyNumberFormat="1" applyFont="1" applyAlignment="1">
      <alignment horizontal="center"/>
    </xf>
    <xf numFmtId="165" fontId="4" fillId="0" borderId="0" xfId="1" applyFont="1" applyAlignment="1">
      <alignment horizontal="center"/>
    </xf>
    <xf numFmtId="167" fontId="0" fillId="2" borderId="0" xfId="1" applyNumberFormat="1" applyFont="1" applyFill="1"/>
    <xf numFmtId="9" fontId="0" fillId="2" borderId="0" xfId="2" applyFont="1" applyFill="1"/>
    <xf numFmtId="166" fontId="0" fillId="2" borderId="0" xfId="1" applyNumberFormat="1" applyFont="1" applyFill="1"/>
    <xf numFmtId="165" fontId="0" fillId="2" borderId="0" xfId="1" applyFont="1" applyFill="1"/>
    <xf numFmtId="165" fontId="0" fillId="2" borderId="1" xfId="1" applyFont="1" applyFill="1" applyBorder="1"/>
    <xf numFmtId="167" fontId="0" fillId="2" borderId="1" xfId="1" applyNumberFormat="1" applyFont="1" applyFill="1" applyBorder="1"/>
    <xf numFmtId="164" fontId="0" fillId="2" borderId="0" xfId="1" applyNumberFormat="1" applyFont="1" applyFill="1"/>
    <xf numFmtId="14" fontId="0" fillId="0" borderId="0" xfId="1" applyNumberFormat="1" applyFont="1" applyAlignment="1">
      <alignment horizontal="center" vertical="center"/>
    </xf>
    <xf numFmtId="167" fontId="0" fillId="0" borderId="0" xfId="1" applyNumberFormat="1" applyFont="1" applyFill="1"/>
    <xf numFmtId="167" fontId="1" fillId="0" borderId="0" xfId="1" applyNumberFormat="1" applyFont="1" applyAlignment="1">
      <alignment horizontal="center" vertical="center"/>
    </xf>
    <xf numFmtId="167" fontId="1" fillId="0" borderId="0" xfId="1" applyNumberFormat="1" applyFont="1" applyFill="1" applyAlignment="1">
      <alignment horizontal="center" vertical="center" wrapText="1"/>
    </xf>
    <xf numFmtId="167" fontId="0" fillId="0" borderId="0" xfId="0" applyNumberFormat="1"/>
    <xf numFmtId="167" fontId="0" fillId="0" borderId="0" xfId="1" applyNumberFormat="1" applyFont="1" applyAlignment="1">
      <alignment horizontal="center" vertical="center" wrapText="1"/>
    </xf>
    <xf numFmtId="167" fontId="0" fillId="0" borderId="0" xfId="1" applyNumberFormat="1" applyFont="1" applyFill="1" applyAlignment="1">
      <alignment horizontal="center"/>
    </xf>
    <xf numFmtId="6" fontId="0" fillId="0" borderId="0" xfId="0" applyNumberFormat="1"/>
    <xf numFmtId="44" fontId="0" fillId="0" borderId="0" xfId="4" applyFont="1"/>
    <xf numFmtId="10" fontId="0" fillId="0" borderId="0" xfId="2" applyNumberFormat="1" applyFont="1"/>
    <xf numFmtId="167" fontId="0" fillId="3" borderId="0" xfId="0" applyNumberFormat="1" applyFill="1" applyAlignment="1">
      <alignment horizontal="center"/>
    </xf>
    <xf numFmtId="167" fontId="0" fillId="3" borderId="0" xfId="1" applyNumberFormat="1" applyFont="1" applyFill="1" applyAlignment="1">
      <alignment horizontal="center"/>
    </xf>
    <xf numFmtId="9" fontId="0" fillId="0" borderId="0" xfId="2" applyFont="1"/>
    <xf numFmtId="168" fontId="0" fillId="0" borderId="0" xfId="2" applyNumberFormat="1" applyFont="1"/>
    <xf numFmtId="169" fontId="0" fillId="0" borderId="0" xfId="4" applyNumberFormat="1" applyFont="1"/>
    <xf numFmtId="167" fontId="1" fillId="0" borderId="1" xfId="1" applyNumberFormat="1" applyFont="1" applyBorder="1" applyAlignment="1">
      <alignment horizontal="center" vertical="center"/>
    </xf>
    <xf numFmtId="167" fontId="1" fillId="0" borderId="1" xfId="1" applyNumberFormat="1" applyFont="1" applyFill="1" applyBorder="1" applyAlignment="1">
      <alignment horizontal="center" vertical="center" wrapText="1"/>
    </xf>
    <xf numFmtId="0" fontId="0" fillId="0" borderId="1" xfId="0" applyBorder="1" applyAlignment="1">
      <alignment horizontal="center" vertical="center" wrapText="1"/>
    </xf>
    <xf numFmtId="167" fontId="0" fillId="0" borderId="1" xfId="1" applyNumberFormat="1" applyFont="1" applyBorder="1" applyAlignment="1">
      <alignment horizontal="center" vertical="center" wrapText="1"/>
    </xf>
    <xf numFmtId="0" fontId="0" fillId="0" borderId="1" xfId="0" applyBorder="1"/>
    <xf numFmtId="167" fontId="0" fillId="0" borderId="3" xfId="1" applyNumberFormat="1" applyFont="1" applyBorder="1" applyAlignment="1">
      <alignment horizontal="center" vertical="center" wrapText="1"/>
    </xf>
    <xf numFmtId="167" fontId="0" fillId="0" borderId="2" xfId="1" applyNumberFormat="1" applyFont="1" applyBorder="1" applyAlignment="1">
      <alignment horizontal="center"/>
    </xf>
    <xf numFmtId="0" fontId="0" fillId="0" borderId="2" xfId="0" applyBorder="1"/>
    <xf numFmtId="166" fontId="0" fillId="0" borderId="0" xfId="0" applyNumberFormat="1"/>
    <xf numFmtId="167" fontId="1" fillId="0" borderId="1" xfId="1" applyNumberFormat="1" applyFont="1" applyBorder="1" applyAlignment="1">
      <alignment horizontal="center" vertical="center" wrapText="1"/>
    </xf>
    <xf numFmtId="0" fontId="0" fillId="0" borderId="1" xfId="0" applyBorder="1" applyAlignment="1">
      <alignment vertical="center" wrapText="1"/>
    </xf>
    <xf numFmtId="167" fontId="0" fillId="0" borderId="1" xfId="1" applyNumberFormat="1" applyFont="1" applyBorder="1" applyAlignment="1">
      <alignment vertical="center" wrapText="1"/>
    </xf>
    <xf numFmtId="167" fontId="0" fillId="4" borderId="0" xfId="1" applyNumberFormat="1" applyFont="1" applyFill="1"/>
    <xf numFmtId="0" fontId="5" fillId="0" borderId="1" xfId="0" applyFont="1" applyBorder="1" applyAlignment="1">
      <alignment horizontal="center" vertical="center"/>
    </xf>
    <xf numFmtId="166" fontId="5" fillId="0" borderId="0" xfId="0" applyNumberFormat="1" applyFont="1"/>
    <xf numFmtId="0" fontId="5" fillId="0" borderId="0" xfId="0" applyFont="1"/>
    <xf numFmtId="167" fontId="0" fillId="0" borderId="0" xfId="1" applyNumberFormat="1" applyFont="1" applyAlignment="1">
      <alignment horizontal="center" wrapText="1"/>
    </xf>
    <xf numFmtId="169" fontId="0" fillId="0" borderId="0" xfId="0" applyNumberFormat="1"/>
    <xf numFmtId="9" fontId="0" fillId="0" borderId="0" xfId="0" applyNumberFormat="1"/>
    <xf numFmtId="167" fontId="0" fillId="3" borderId="0" xfId="0" applyNumberFormat="1" applyFill="1"/>
    <xf numFmtId="167" fontId="6" fillId="5" borderId="0" xfId="1" applyNumberFormat="1" applyFont="1" applyFill="1"/>
    <xf numFmtId="167" fontId="6" fillId="0" borderId="0" xfId="1" applyNumberFormat="1" applyFont="1" applyFill="1"/>
    <xf numFmtId="10" fontId="0" fillId="0" borderId="0" xfId="0" applyNumberFormat="1"/>
    <xf numFmtId="10" fontId="0" fillId="0" borderId="0" xfId="2" applyNumberFormat="1" applyFont="1" applyAlignment="1">
      <alignment horizontal="center"/>
    </xf>
  </cellXfs>
  <cellStyles count="5">
    <cellStyle name="Comma 2" xfId="3" xr:uid="{8CD5C027-2453-45A9-AA71-744DC769D1A1}"/>
    <cellStyle name="Milliers" xfId="1" builtinId="3"/>
    <cellStyle name="Monétaire" xfId="4" builtinId="4"/>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 1'!$B$1</c:f>
              <c:strCache>
                <c:ptCount val="1"/>
                <c:pt idx="0">
                  <c:v> Demand </c:v>
                </c:pt>
              </c:strCache>
            </c:strRef>
          </c:tx>
          <c:spPr>
            <a:ln w="28575" cap="rnd">
              <a:solidFill>
                <a:schemeClr val="accent1"/>
              </a:solidFill>
              <a:round/>
            </a:ln>
            <a:effectLst/>
          </c:spPr>
          <c:marker>
            <c:symbol val="none"/>
          </c:marker>
          <c:cat>
            <c:numRef>
              <c:f>'Step 1'!$A$2:$A$133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1'!$B$2:$B$133</c:f>
              <c:numCache>
                <c:formatCode>_-* #,##0\ _€_-;\-* #,##0\ _€_-;_-* "-"??\ _€_-;_-@_-</c:formatCode>
                <c:ptCount val="132"/>
                <c:pt idx="0">
                  <c:v>352</c:v>
                </c:pt>
                <c:pt idx="1">
                  <c:v>335</c:v>
                </c:pt>
                <c:pt idx="2">
                  <c:v>365</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pt idx="121">
                  <c:v>1000</c:v>
                </c:pt>
              </c:numCache>
            </c:numRef>
          </c:val>
          <c:smooth val="0"/>
          <c:extLst>
            <c:ext xmlns:c16="http://schemas.microsoft.com/office/drawing/2014/chart" uri="{C3380CC4-5D6E-409C-BE32-E72D297353CC}">
              <c16:uniqueId val="{00000000-C69C-499F-810F-95B751C666FE}"/>
            </c:ext>
          </c:extLst>
        </c:ser>
        <c:ser>
          <c:idx val="1"/>
          <c:order val="1"/>
          <c:tx>
            <c:strRef>
              <c:f>'Step 1'!$C$1</c:f>
              <c:strCache>
                <c:ptCount val="1"/>
                <c:pt idx="0">
                  <c:v> Forecast </c:v>
                </c:pt>
              </c:strCache>
            </c:strRef>
          </c:tx>
          <c:spPr>
            <a:ln w="28575" cap="rnd">
              <a:solidFill>
                <a:schemeClr val="accent2"/>
              </a:solidFill>
              <a:round/>
            </a:ln>
            <a:effectLst/>
          </c:spPr>
          <c:marker>
            <c:symbol val="none"/>
          </c:marker>
          <c:cat>
            <c:numRef>
              <c:f>'Step 1'!$A$2:$A$133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1'!$C$2:$C$133</c:f>
              <c:numCache>
                <c:formatCode>_-* #,##0\ _€_-;\-* #,##0\ _€_-;_-* "-"??\ _€_-;_-@_-</c:formatCode>
                <c:ptCount val="132"/>
                <c:pt idx="0">
                  <c:v>350</c:v>
                </c:pt>
                <c:pt idx="1">
                  <c:v>348</c:v>
                </c:pt>
                <c:pt idx="2">
                  <c:v>367</c:v>
                </c:pt>
                <c:pt idx="3">
                  <c:v>379</c:v>
                </c:pt>
                <c:pt idx="4">
                  <c:v>364</c:v>
                </c:pt>
                <c:pt idx="5">
                  <c:v>378</c:v>
                </c:pt>
                <c:pt idx="6">
                  <c:v>356</c:v>
                </c:pt>
                <c:pt idx="7">
                  <c:v>434</c:v>
                </c:pt>
                <c:pt idx="8">
                  <c:v>433</c:v>
                </c:pt>
                <c:pt idx="9">
                  <c:v>421</c:v>
                </c:pt>
                <c:pt idx="10">
                  <c:v>486</c:v>
                </c:pt>
                <c:pt idx="11">
                  <c:v>423</c:v>
                </c:pt>
                <c:pt idx="12">
                  <c:v>444</c:v>
                </c:pt>
                <c:pt idx="13">
                  <c:v>422</c:v>
                </c:pt>
                <c:pt idx="14">
                  <c:v>477</c:v>
                </c:pt>
                <c:pt idx="15">
                  <c:v>469</c:v>
                </c:pt>
                <c:pt idx="16">
                  <c:v>508</c:v>
                </c:pt>
                <c:pt idx="17">
                  <c:v>484</c:v>
                </c:pt>
                <c:pt idx="18">
                  <c:v>455</c:v>
                </c:pt>
                <c:pt idx="19">
                  <c:v>505</c:v>
                </c:pt>
                <c:pt idx="20">
                  <c:v>452</c:v>
                </c:pt>
                <c:pt idx="21">
                  <c:v>462</c:v>
                </c:pt>
                <c:pt idx="22">
                  <c:v>444</c:v>
                </c:pt>
                <c:pt idx="23">
                  <c:v>304</c:v>
                </c:pt>
                <c:pt idx="24">
                  <c:v>312</c:v>
                </c:pt>
                <c:pt idx="25">
                  <c:v>240</c:v>
                </c:pt>
                <c:pt idx="26">
                  <c:v>251</c:v>
                </c:pt>
                <c:pt idx="27">
                  <c:v>267</c:v>
                </c:pt>
                <c:pt idx="28">
                  <c:v>249</c:v>
                </c:pt>
                <c:pt idx="29">
                  <c:v>276</c:v>
                </c:pt>
                <c:pt idx="30">
                  <c:v>263</c:v>
                </c:pt>
                <c:pt idx="31">
                  <c:v>346</c:v>
                </c:pt>
                <c:pt idx="32">
                  <c:v>380</c:v>
                </c:pt>
                <c:pt idx="33">
                  <c:v>456</c:v>
                </c:pt>
                <c:pt idx="34">
                  <c:v>487</c:v>
                </c:pt>
                <c:pt idx="35">
                  <c:v>401</c:v>
                </c:pt>
                <c:pt idx="36">
                  <c:v>446</c:v>
                </c:pt>
                <c:pt idx="37">
                  <c:v>391</c:v>
                </c:pt>
                <c:pt idx="38">
                  <c:v>434</c:v>
                </c:pt>
                <c:pt idx="39">
                  <c:v>465</c:v>
                </c:pt>
                <c:pt idx="40">
                  <c:v>447</c:v>
                </c:pt>
                <c:pt idx="41">
                  <c:v>457</c:v>
                </c:pt>
                <c:pt idx="42">
                  <c:v>417</c:v>
                </c:pt>
                <c:pt idx="43">
                  <c:v>499</c:v>
                </c:pt>
                <c:pt idx="44">
                  <c:v>516</c:v>
                </c:pt>
                <c:pt idx="45">
                  <c:v>598</c:v>
                </c:pt>
                <c:pt idx="46">
                  <c:v>607</c:v>
                </c:pt>
                <c:pt idx="47">
                  <c:v>529</c:v>
                </c:pt>
                <c:pt idx="48">
                  <c:v>510</c:v>
                </c:pt>
                <c:pt idx="49">
                  <c:v>495</c:v>
                </c:pt>
                <c:pt idx="50">
                  <c:v>530</c:v>
                </c:pt>
                <c:pt idx="51">
                  <c:v>559</c:v>
                </c:pt>
                <c:pt idx="52">
                  <c:v>541</c:v>
                </c:pt>
                <c:pt idx="53">
                  <c:v>593</c:v>
                </c:pt>
                <c:pt idx="54">
                  <c:v>502</c:v>
                </c:pt>
                <c:pt idx="55">
                  <c:v>581</c:v>
                </c:pt>
                <c:pt idx="56">
                  <c:v>568</c:v>
                </c:pt>
                <c:pt idx="57">
                  <c:v>615</c:v>
                </c:pt>
                <c:pt idx="58">
                  <c:v>648</c:v>
                </c:pt>
                <c:pt idx="59">
                  <c:v>526</c:v>
                </c:pt>
                <c:pt idx="60">
                  <c:v>436</c:v>
                </c:pt>
                <c:pt idx="61">
                  <c:v>518</c:v>
                </c:pt>
                <c:pt idx="62">
                  <c:v>588</c:v>
                </c:pt>
                <c:pt idx="63">
                  <c:v>651</c:v>
                </c:pt>
                <c:pt idx="64">
                  <c:v>644</c:v>
                </c:pt>
                <c:pt idx="65">
                  <c:v>651</c:v>
                </c:pt>
                <c:pt idx="66">
                  <c:v>561</c:v>
                </c:pt>
                <c:pt idx="67">
                  <c:v>643</c:v>
                </c:pt>
                <c:pt idx="68">
                  <c:v>659</c:v>
                </c:pt>
                <c:pt idx="69">
                  <c:v>701</c:v>
                </c:pt>
                <c:pt idx="70">
                  <c:v>725</c:v>
                </c:pt>
                <c:pt idx="71">
                  <c:v>583</c:v>
                </c:pt>
                <c:pt idx="72">
                  <c:v>495</c:v>
                </c:pt>
                <c:pt idx="73">
                  <c:v>531</c:v>
                </c:pt>
                <c:pt idx="74">
                  <c:v>564</c:v>
                </c:pt>
                <c:pt idx="75">
                  <c:v>546</c:v>
                </c:pt>
                <c:pt idx="76">
                  <c:v>561</c:v>
                </c:pt>
                <c:pt idx="77">
                  <c:v>579</c:v>
                </c:pt>
                <c:pt idx="78">
                  <c:v>472</c:v>
                </c:pt>
                <c:pt idx="79">
                  <c:v>553</c:v>
                </c:pt>
                <c:pt idx="80">
                  <c:v>603</c:v>
                </c:pt>
                <c:pt idx="81">
                  <c:v>702</c:v>
                </c:pt>
                <c:pt idx="82">
                  <c:v>693</c:v>
                </c:pt>
                <c:pt idx="83">
                  <c:v>550</c:v>
                </c:pt>
                <c:pt idx="84">
                  <c:v>487</c:v>
                </c:pt>
                <c:pt idx="85">
                  <c:v>624</c:v>
                </c:pt>
                <c:pt idx="86">
                  <c:v>788</c:v>
                </c:pt>
                <c:pt idx="87">
                  <c:v>938</c:v>
                </c:pt>
                <c:pt idx="88">
                  <c:v>972</c:v>
                </c:pt>
                <c:pt idx="89">
                  <c:v>914</c:v>
                </c:pt>
                <c:pt idx="90">
                  <c:v>730</c:v>
                </c:pt>
                <c:pt idx="91">
                  <c:v>827</c:v>
                </c:pt>
                <c:pt idx="92">
                  <c:v>874</c:v>
                </c:pt>
                <c:pt idx="93">
                  <c:v>900</c:v>
                </c:pt>
                <c:pt idx="94">
                  <c:v>892</c:v>
                </c:pt>
                <c:pt idx="95">
                  <c:v>687</c:v>
                </c:pt>
                <c:pt idx="96">
                  <c:v>688</c:v>
                </c:pt>
                <c:pt idx="97">
                  <c:v>658</c:v>
                </c:pt>
                <c:pt idx="98">
                  <c:v>685</c:v>
                </c:pt>
                <c:pt idx="99">
                  <c:v>736</c:v>
                </c:pt>
                <c:pt idx="100">
                  <c:v>715</c:v>
                </c:pt>
                <c:pt idx="101">
                  <c:v>686</c:v>
                </c:pt>
                <c:pt idx="102">
                  <c:v>633</c:v>
                </c:pt>
                <c:pt idx="103">
                  <c:v>720</c:v>
                </c:pt>
                <c:pt idx="104">
                  <c:v>807</c:v>
                </c:pt>
                <c:pt idx="105">
                  <c:v>892</c:v>
                </c:pt>
                <c:pt idx="106">
                  <c:v>982</c:v>
                </c:pt>
                <c:pt idx="107">
                  <c:v>823</c:v>
                </c:pt>
                <c:pt idx="108">
                  <c:v>874</c:v>
                </c:pt>
                <c:pt idx="109">
                  <c:v>962</c:v>
                </c:pt>
                <c:pt idx="110">
                  <c:v>1043</c:v>
                </c:pt>
                <c:pt idx="111">
                  <c:v>1076</c:v>
                </c:pt>
                <c:pt idx="112">
                  <c:v>1076</c:v>
                </c:pt>
                <c:pt idx="113">
                  <c:v>992</c:v>
                </c:pt>
                <c:pt idx="114">
                  <c:v>804</c:v>
                </c:pt>
                <c:pt idx="115">
                  <c:v>851</c:v>
                </c:pt>
                <c:pt idx="116">
                  <c:v>946</c:v>
                </c:pt>
                <c:pt idx="117">
                  <c:v>1145</c:v>
                </c:pt>
                <c:pt idx="118">
                  <c:v>1190</c:v>
                </c:pt>
                <c:pt idx="119">
                  <c:v>1151</c:v>
                </c:pt>
                <c:pt idx="120">
                  <c:v>1044</c:v>
                </c:pt>
                <c:pt idx="121">
                  <c:v>1225</c:v>
                </c:pt>
                <c:pt idx="122">
                  <c:v>1359</c:v>
                </c:pt>
                <c:pt idx="123">
                  <c:v>1462</c:v>
                </c:pt>
                <c:pt idx="124">
                  <c:v>1486</c:v>
                </c:pt>
                <c:pt idx="125">
                  <c:v>1502</c:v>
                </c:pt>
                <c:pt idx="126">
                  <c:v>1332</c:v>
                </c:pt>
                <c:pt idx="127">
                  <c:v>1572</c:v>
                </c:pt>
                <c:pt idx="128">
                  <c:v>1694</c:v>
                </c:pt>
                <c:pt idx="129">
                  <c:v>1931</c:v>
                </c:pt>
                <c:pt idx="130">
                  <c:v>2067</c:v>
                </c:pt>
                <c:pt idx="131">
                  <c:v>1782</c:v>
                </c:pt>
              </c:numCache>
            </c:numRef>
          </c:val>
          <c:smooth val="0"/>
          <c:extLst>
            <c:ext xmlns:c16="http://schemas.microsoft.com/office/drawing/2014/chart" uri="{C3380CC4-5D6E-409C-BE32-E72D297353CC}">
              <c16:uniqueId val="{00000001-C69C-499F-810F-95B751C666FE}"/>
            </c:ext>
          </c:extLst>
        </c:ser>
        <c:dLbls>
          <c:showLegendKey val="0"/>
          <c:showVal val="0"/>
          <c:showCatName val="0"/>
          <c:showSerName val="0"/>
          <c:showPercent val="0"/>
          <c:showBubbleSize val="0"/>
        </c:dLbls>
        <c:smooth val="0"/>
        <c:axId val="1188178352"/>
        <c:axId val="1188178768"/>
      </c:lineChart>
      <c:dateAx>
        <c:axId val="11881783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768"/>
        <c:crosses val="autoZero"/>
        <c:auto val="1"/>
        <c:lblOffset val="100"/>
        <c:baseTimeUnit val="months"/>
      </c:dateAx>
      <c:valAx>
        <c:axId val="1188178768"/>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'Triple smoothing'!$F$4</c:f>
              <c:strCache>
                <c:ptCount val="1"/>
                <c:pt idx="0">
                  <c:v> Trend (b) </c:v>
                </c:pt>
              </c:strCache>
            </c:strRef>
          </c:tx>
          <c:spPr>
            <a:ln w="28575" cap="rnd">
              <a:solidFill>
                <a:schemeClr val="accent2"/>
              </a:solidFill>
              <a:round/>
            </a:ln>
            <a:effectLst/>
          </c:spPr>
          <c:marker>
            <c:symbol val="none"/>
          </c:marker>
          <c:val>
            <c:numRef>
              <c:f>'Triple smoothing'!$F$5:$F$64</c:f>
              <c:numCache>
                <c:formatCode>_-* #,##0\ _€_-;\-* #,##0\ _€_-;_-* "-"??\ _€_-;_-@_-</c:formatCode>
                <c:ptCount val="60"/>
                <c:pt idx="0">
                  <c:v>0</c:v>
                </c:pt>
              </c:numCache>
            </c:numRef>
          </c:val>
          <c:smooth val="0"/>
          <c:extLst>
            <c:ext xmlns:c16="http://schemas.microsoft.com/office/drawing/2014/chart" uri="{C3380CC4-5D6E-409C-BE32-E72D297353CC}">
              <c16:uniqueId val="{00000000-AB01-4F11-8732-AFCE646037FF}"/>
            </c:ext>
          </c:extLst>
        </c:ser>
        <c:dLbls>
          <c:showLegendKey val="0"/>
          <c:showVal val="0"/>
          <c:showCatName val="0"/>
          <c:showSerName val="0"/>
          <c:showPercent val="0"/>
          <c:showBubbleSize val="0"/>
        </c:dLbls>
        <c:smooth val="0"/>
        <c:axId val="175443328"/>
        <c:axId val="175477888"/>
      </c:lineChart>
      <c:catAx>
        <c:axId val="17544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7888"/>
        <c:crosses val="autoZero"/>
        <c:auto val="1"/>
        <c:lblAlgn val="ctr"/>
        <c:lblOffset val="100"/>
        <c:noMultiLvlLbl val="0"/>
      </c:catAx>
      <c:valAx>
        <c:axId val="175477888"/>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43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'Triple smoothing'!$H$4</c:f>
              <c:strCache>
                <c:ptCount val="1"/>
                <c:pt idx="0">
                  <c:v> Error </c:v>
                </c:pt>
              </c:strCache>
            </c:strRef>
          </c:tx>
          <c:spPr>
            <a:solidFill>
              <a:srgbClr val="C00000"/>
            </a:solidFill>
            <a:ln>
              <a:noFill/>
            </a:ln>
            <a:effectLst/>
          </c:spPr>
          <c:invertIfNegative val="0"/>
          <c:val>
            <c:numRef>
              <c:f>'Triple smoothing'!$H$5:$H$64</c:f>
              <c:numCache>
                <c:formatCode>_-* #,##0\ _€_-;\-* #,##0\ _€_-;_-* "-"??\ _€_-;_-@_-</c:formatCode>
                <c:ptCount val="60"/>
                <c:pt idx="1">
                  <c:v>-555</c:v>
                </c:pt>
                <c:pt idx="2">
                  <c:v>-1349</c:v>
                </c:pt>
                <c:pt idx="3">
                  <c:v>-2304</c:v>
                </c:pt>
                <c:pt idx="4">
                  <c:v>-858</c:v>
                </c:pt>
                <c:pt idx="5">
                  <c:v>-1217</c:v>
                </c:pt>
                <c:pt idx="6">
                  <c:v>-1995</c:v>
                </c:pt>
                <c:pt idx="7">
                  <c:v>-2955</c:v>
                </c:pt>
                <c:pt idx="8">
                  <c:v>-2386</c:v>
                </c:pt>
                <c:pt idx="9">
                  <c:v>-1638</c:v>
                </c:pt>
                <c:pt idx="10">
                  <c:v>-1503</c:v>
                </c:pt>
                <c:pt idx="11">
                  <c:v>-3336</c:v>
                </c:pt>
                <c:pt idx="12">
                  <c:v>-5462</c:v>
                </c:pt>
                <c:pt idx="13">
                  <c:v>-7055</c:v>
                </c:pt>
                <c:pt idx="14">
                  <c:v>-1775</c:v>
                </c:pt>
                <c:pt idx="15">
                  <c:v>-3831</c:v>
                </c:pt>
                <c:pt idx="16">
                  <c:v>-4788</c:v>
                </c:pt>
                <c:pt idx="17">
                  <c:v>-5313</c:v>
                </c:pt>
                <c:pt idx="18">
                  <c:v>-6272</c:v>
                </c:pt>
                <c:pt idx="19">
                  <c:v>-5043</c:v>
                </c:pt>
                <c:pt idx="20">
                  <c:v>-2399</c:v>
                </c:pt>
                <c:pt idx="21">
                  <c:v>-5493</c:v>
                </c:pt>
                <c:pt idx="22">
                  <c:v>-8024</c:v>
                </c:pt>
                <c:pt idx="23">
                  <c:v>-12389</c:v>
                </c:pt>
                <c:pt idx="24">
                  <c:v>-2787</c:v>
                </c:pt>
                <c:pt idx="25">
                  <c:v>-4838</c:v>
                </c:pt>
                <c:pt idx="26">
                  <c:v>-5772</c:v>
                </c:pt>
                <c:pt idx="27">
                  <c:v>-7808</c:v>
                </c:pt>
                <c:pt idx="28">
                  <c:v>-7119</c:v>
                </c:pt>
                <c:pt idx="29">
                  <c:v>-5804</c:v>
                </c:pt>
                <c:pt idx="30">
                  <c:v>-3102</c:v>
                </c:pt>
                <c:pt idx="31">
                  <c:v>-6141</c:v>
                </c:pt>
                <c:pt idx="32">
                  <c:v>-10120</c:v>
                </c:pt>
                <c:pt idx="33">
                  <c:v>-12605</c:v>
                </c:pt>
                <c:pt idx="34">
                  <c:v>-3326</c:v>
                </c:pt>
                <c:pt idx="35">
                  <c:v>-7073</c:v>
                </c:pt>
                <c:pt idx="36">
                  <c:v>-10226</c:v>
                </c:pt>
                <c:pt idx="37">
                  <c:v>-13267</c:v>
                </c:pt>
                <c:pt idx="38">
                  <c:v>-12443</c:v>
                </c:pt>
                <c:pt idx="39">
                  <c:v>-8802</c:v>
                </c:pt>
                <c:pt idx="40">
                  <c:v>-4659</c:v>
                </c:pt>
                <c:pt idx="41">
                  <c:v>-8773</c:v>
                </c:pt>
                <c:pt idx="42">
                  <c:v>-11776</c:v>
                </c:pt>
                <c:pt idx="43">
                  <c:v>-16507</c:v>
                </c:pt>
                <c:pt idx="44">
                  <c:v>-4103</c:v>
                </c:pt>
                <c:pt idx="45">
                  <c:v>-7569</c:v>
                </c:pt>
                <c:pt idx="46">
                  <c:v>-10047</c:v>
                </c:pt>
                <c:pt idx="47">
                  <c:v>-11356</c:v>
                </c:pt>
                <c:pt idx="48">
                  <c:v>-10317</c:v>
                </c:pt>
                <c:pt idx="49">
                  <c:v>-8923</c:v>
                </c:pt>
                <c:pt idx="50">
                  <c:v>-4599</c:v>
                </c:pt>
                <c:pt idx="51">
                  <c:v>-9784</c:v>
                </c:pt>
                <c:pt idx="52">
                  <c:v>-15312</c:v>
                </c:pt>
                <c:pt idx="53">
                  <c:v>-19977</c:v>
                </c:pt>
                <c:pt idx="54">
                  <c:v>-5468</c:v>
                </c:pt>
                <c:pt idx="55">
                  <c:v>-10750</c:v>
                </c:pt>
                <c:pt idx="56">
                  <c:v>-13541</c:v>
                </c:pt>
                <c:pt idx="57">
                  <c:v>-15286</c:v>
                </c:pt>
                <c:pt idx="58">
                  <c:v>-13364</c:v>
                </c:pt>
                <c:pt idx="59">
                  <c:v>-10333</c:v>
                </c:pt>
              </c:numCache>
            </c:numRef>
          </c:val>
          <c:extLst>
            <c:ext xmlns:c16="http://schemas.microsoft.com/office/drawing/2014/chart" uri="{C3380CC4-5D6E-409C-BE32-E72D297353CC}">
              <c16:uniqueId val="{00000000-A686-4622-AE28-CF7124139F2A}"/>
            </c:ext>
          </c:extLst>
        </c:ser>
        <c:dLbls>
          <c:showLegendKey val="0"/>
          <c:showVal val="0"/>
          <c:showCatName val="0"/>
          <c:showSerName val="0"/>
          <c:showPercent val="0"/>
          <c:showBubbleSize val="0"/>
        </c:dLbls>
        <c:gapWidth val="75"/>
        <c:overlap val="-25"/>
        <c:axId val="175502848"/>
        <c:axId val="175504384"/>
      </c:barChart>
      <c:catAx>
        <c:axId val="17550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4384"/>
        <c:crosses val="autoZero"/>
        <c:auto val="1"/>
        <c:lblAlgn val="ctr"/>
        <c:lblOffset val="100"/>
        <c:noMultiLvlLbl val="0"/>
      </c:catAx>
      <c:valAx>
        <c:axId val="175504384"/>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0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'Triple smoothing'!$G$4</c:f>
              <c:strCache>
                <c:ptCount val="1"/>
                <c:pt idx="0">
                  <c:v> Season (s) </c:v>
                </c:pt>
              </c:strCache>
            </c:strRef>
          </c:tx>
          <c:spPr>
            <a:ln w="28575" cap="rnd">
              <a:solidFill>
                <a:schemeClr val="accent6"/>
              </a:solidFill>
              <a:round/>
            </a:ln>
            <a:effectLst/>
          </c:spPr>
          <c:marker>
            <c:symbol val="none"/>
          </c:marker>
          <c:val>
            <c:numRef>
              <c:f>'Triple smoothing'!$G$5:$G$64</c:f>
              <c:numCache>
                <c:formatCode>_-* #,##0.00\ _€_-;\-* #,##0.00\ _€_-;_-* "-"??\ _€_-;_-@_-</c:formatCode>
                <c:ptCount val="60"/>
                <c:pt idx="0">
                  <c:v>0.52173913043478259</c:v>
                </c:pt>
                <c:pt idx="1">
                  <c:v>1.0434782608695652</c:v>
                </c:pt>
                <c:pt idx="2">
                  <c:v>1.5652173913043477</c:v>
                </c:pt>
                <c:pt idx="3">
                  <c:v>2.0869565217391304</c:v>
                </c:pt>
                <c:pt idx="4">
                  <c:v>0.52173913043478259</c:v>
                </c:pt>
                <c:pt idx="5">
                  <c:v>1.0434782608695652</c:v>
                </c:pt>
                <c:pt idx="6">
                  <c:v>1.3043478260869565</c:v>
                </c:pt>
                <c:pt idx="7">
                  <c:v>1.5652173913043477</c:v>
                </c:pt>
                <c:pt idx="8">
                  <c:v>1.3043478260869565</c:v>
                </c:pt>
                <c:pt idx="9">
                  <c:v>1.0434782608695652</c:v>
                </c:pt>
              </c:numCache>
            </c:numRef>
          </c:val>
          <c:smooth val="0"/>
          <c:extLst>
            <c:ext xmlns:c16="http://schemas.microsoft.com/office/drawing/2014/chart" uri="{C3380CC4-5D6E-409C-BE32-E72D297353CC}">
              <c16:uniqueId val="{00000000-18F0-4AD9-9ECF-DB27F8D1D38D}"/>
            </c:ext>
          </c:extLst>
        </c:ser>
        <c:dLbls>
          <c:showLegendKey val="0"/>
          <c:showVal val="0"/>
          <c:showCatName val="0"/>
          <c:showSerName val="0"/>
          <c:showPercent val="0"/>
          <c:showBubbleSize val="0"/>
        </c:dLbls>
        <c:smooth val="0"/>
        <c:axId val="175398272"/>
        <c:axId val="175404160"/>
      </c:lineChart>
      <c:catAx>
        <c:axId val="1753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04160"/>
        <c:crosses val="autoZero"/>
        <c:auto val="1"/>
        <c:lblAlgn val="ctr"/>
        <c:lblOffset val="100"/>
        <c:noMultiLvlLbl val="0"/>
      </c:catAx>
      <c:valAx>
        <c:axId val="175404160"/>
        <c:scaling>
          <c:orientation val="minMax"/>
        </c:scaling>
        <c:delete val="0"/>
        <c:axPos val="l"/>
        <c:majorGridlines>
          <c:spPr>
            <a:ln w="9525" cap="flat" cmpd="sng" algn="ctr">
              <a:solidFill>
                <a:schemeClr val="tx1">
                  <a:lumMod val="15000"/>
                  <a:lumOff val="85000"/>
                </a:schemeClr>
              </a:solidFill>
              <a:round/>
            </a:ln>
            <a:effectLst/>
          </c:spPr>
        </c:majorGridlines>
        <c:numFmt formatCode="_-* #,##0.00\ _€_-;\-* #,##0.0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98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 1'!$B$1</c:f>
              <c:strCache>
                <c:ptCount val="1"/>
                <c:pt idx="0">
                  <c:v> Demand </c:v>
                </c:pt>
              </c:strCache>
            </c:strRef>
          </c:tx>
          <c:spPr>
            <a:ln w="28575" cap="rnd">
              <a:solidFill>
                <a:schemeClr val="accent1"/>
              </a:solidFill>
              <a:round/>
            </a:ln>
            <a:effectLst/>
          </c:spPr>
          <c:marker>
            <c:symbol val="none"/>
          </c:marker>
          <c:cat>
            <c:numRef>
              <c:f>'Step 1'!$A$2:$A$133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1'!$B$2:$B$133</c:f>
              <c:numCache>
                <c:formatCode>_-* #,##0\ _€_-;\-* #,##0\ _€_-;_-* "-"??\ _€_-;_-@_-</c:formatCode>
                <c:ptCount val="132"/>
                <c:pt idx="0">
                  <c:v>352</c:v>
                </c:pt>
                <c:pt idx="1">
                  <c:v>335</c:v>
                </c:pt>
                <c:pt idx="2">
                  <c:v>365</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pt idx="121">
                  <c:v>1000</c:v>
                </c:pt>
              </c:numCache>
            </c:numRef>
          </c:val>
          <c:smooth val="0"/>
          <c:extLst>
            <c:ext xmlns:c16="http://schemas.microsoft.com/office/drawing/2014/chart" uri="{C3380CC4-5D6E-409C-BE32-E72D297353CC}">
              <c16:uniqueId val="{00000000-C69C-499F-810F-95B751C666FE}"/>
            </c:ext>
          </c:extLst>
        </c:ser>
        <c:ser>
          <c:idx val="1"/>
          <c:order val="1"/>
          <c:tx>
            <c:strRef>
              <c:f>'Step 1'!$C$1</c:f>
              <c:strCache>
                <c:ptCount val="1"/>
                <c:pt idx="0">
                  <c:v> Forecast </c:v>
                </c:pt>
              </c:strCache>
            </c:strRef>
          </c:tx>
          <c:spPr>
            <a:ln w="28575" cap="rnd">
              <a:solidFill>
                <a:schemeClr val="accent2"/>
              </a:solidFill>
              <a:round/>
            </a:ln>
            <a:effectLst/>
          </c:spPr>
          <c:marker>
            <c:symbol val="none"/>
          </c:marker>
          <c:cat>
            <c:numRef>
              <c:f>'Step 1'!$A$2:$A$133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1'!$C$2:$C$133</c:f>
              <c:numCache>
                <c:formatCode>_-* #,##0\ _€_-;\-* #,##0\ _€_-;_-* "-"??\ _€_-;_-@_-</c:formatCode>
                <c:ptCount val="132"/>
                <c:pt idx="0">
                  <c:v>350</c:v>
                </c:pt>
                <c:pt idx="1">
                  <c:v>348</c:v>
                </c:pt>
                <c:pt idx="2">
                  <c:v>367</c:v>
                </c:pt>
                <c:pt idx="3">
                  <c:v>379</c:v>
                </c:pt>
                <c:pt idx="4">
                  <c:v>364</c:v>
                </c:pt>
                <c:pt idx="5">
                  <c:v>378</c:v>
                </c:pt>
                <c:pt idx="6">
                  <c:v>356</c:v>
                </c:pt>
                <c:pt idx="7">
                  <c:v>434</c:v>
                </c:pt>
                <c:pt idx="8">
                  <c:v>433</c:v>
                </c:pt>
                <c:pt idx="9">
                  <c:v>421</c:v>
                </c:pt>
                <c:pt idx="10">
                  <c:v>486</c:v>
                </c:pt>
                <c:pt idx="11">
                  <c:v>423</c:v>
                </c:pt>
                <c:pt idx="12">
                  <c:v>444</c:v>
                </c:pt>
                <c:pt idx="13">
                  <c:v>422</c:v>
                </c:pt>
                <c:pt idx="14">
                  <c:v>477</c:v>
                </c:pt>
                <c:pt idx="15">
                  <c:v>469</c:v>
                </c:pt>
                <c:pt idx="16">
                  <c:v>508</c:v>
                </c:pt>
                <c:pt idx="17">
                  <c:v>484</c:v>
                </c:pt>
                <c:pt idx="18">
                  <c:v>455</c:v>
                </c:pt>
                <c:pt idx="19">
                  <c:v>505</c:v>
                </c:pt>
                <c:pt idx="20">
                  <c:v>452</c:v>
                </c:pt>
                <c:pt idx="21">
                  <c:v>462</c:v>
                </c:pt>
                <c:pt idx="22">
                  <c:v>444</c:v>
                </c:pt>
                <c:pt idx="23">
                  <c:v>304</c:v>
                </c:pt>
                <c:pt idx="24">
                  <c:v>312</c:v>
                </c:pt>
                <c:pt idx="25">
                  <c:v>240</c:v>
                </c:pt>
                <c:pt idx="26">
                  <c:v>251</c:v>
                </c:pt>
                <c:pt idx="27">
                  <c:v>267</c:v>
                </c:pt>
                <c:pt idx="28">
                  <c:v>249</c:v>
                </c:pt>
                <c:pt idx="29">
                  <c:v>276</c:v>
                </c:pt>
                <c:pt idx="30">
                  <c:v>263</c:v>
                </c:pt>
                <c:pt idx="31">
                  <c:v>346</c:v>
                </c:pt>
                <c:pt idx="32">
                  <c:v>380</c:v>
                </c:pt>
                <c:pt idx="33">
                  <c:v>456</c:v>
                </c:pt>
                <c:pt idx="34">
                  <c:v>487</c:v>
                </c:pt>
                <c:pt idx="35">
                  <c:v>401</c:v>
                </c:pt>
                <c:pt idx="36">
                  <c:v>446</c:v>
                </c:pt>
                <c:pt idx="37">
                  <c:v>391</c:v>
                </c:pt>
                <c:pt idx="38">
                  <c:v>434</c:v>
                </c:pt>
                <c:pt idx="39">
                  <c:v>465</c:v>
                </c:pt>
                <c:pt idx="40">
                  <c:v>447</c:v>
                </c:pt>
                <c:pt idx="41">
                  <c:v>457</c:v>
                </c:pt>
                <c:pt idx="42">
                  <c:v>417</c:v>
                </c:pt>
                <c:pt idx="43">
                  <c:v>499</c:v>
                </c:pt>
                <c:pt idx="44">
                  <c:v>516</c:v>
                </c:pt>
                <c:pt idx="45">
                  <c:v>598</c:v>
                </c:pt>
                <c:pt idx="46">
                  <c:v>607</c:v>
                </c:pt>
                <c:pt idx="47">
                  <c:v>529</c:v>
                </c:pt>
                <c:pt idx="48">
                  <c:v>510</c:v>
                </c:pt>
                <c:pt idx="49">
                  <c:v>495</c:v>
                </c:pt>
                <c:pt idx="50">
                  <c:v>530</c:v>
                </c:pt>
                <c:pt idx="51">
                  <c:v>559</c:v>
                </c:pt>
                <c:pt idx="52">
                  <c:v>541</c:v>
                </c:pt>
                <c:pt idx="53">
                  <c:v>593</c:v>
                </c:pt>
                <c:pt idx="54">
                  <c:v>502</c:v>
                </c:pt>
                <c:pt idx="55">
                  <c:v>581</c:v>
                </c:pt>
                <c:pt idx="56">
                  <c:v>568</c:v>
                </c:pt>
                <c:pt idx="57">
                  <c:v>615</c:v>
                </c:pt>
                <c:pt idx="58">
                  <c:v>648</c:v>
                </c:pt>
                <c:pt idx="59">
                  <c:v>526</c:v>
                </c:pt>
                <c:pt idx="60">
                  <c:v>436</c:v>
                </c:pt>
                <c:pt idx="61">
                  <c:v>518</c:v>
                </c:pt>
                <c:pt idx="62">
                  <c:v>588</c:v>
                </c:pt>
                <c:pt idx="63">
                  <c:v>651</c:v>
                </c:pt>
                <c:pt idx="64">
                  <c:v>644</c:v>
                </c:pt>
                <c:pt idx="65">
                  <c:v>651</c:v>
                </c:pt>
                <c:pt idx="66">
                  <c:v>561</c:v>
                </c:pt>
                <c:pt idx="67">
                  <c:v>643</c:v>
                </c:pt>
                <c:pt idx="68">
                  <c:v>659</c:v>
                </c:pt>
                <c:pt idx="69">
                  <c:v>701</c:v>
                </c:pt>
                <c:pt idx="70">
                  <c:v>725</c:v>
                </c:pt>
                <c:pt idx="71">
                  <c:v>583</c:v>
                </c:pt>
                <c:pt idx="72">
                  <c:v>495</c:v>
                </c:pt>
                <c:pt idx="73">
                  <c:v>531</c:v>
                </c:pt>
                <c:pt idx="74">
                  <c:v>564</c:v>
                </c:pt>
                <c:pt idx="75">
                  <c:v>546</c:v>
                </c:pt>
                <c:pt idx="76">
                  <c:v>561</c:v>
                </c:pt>
                <c:pt idx="77">
                  <c:v>579</c:v>
                </c:pt>
                <c:pt idx="78">
                  <c:v>472</c:v>
                </c:pt>
                <c:pt idx="79">
                  <c:v>553</c:v>
                </c:pt>
                <c:pt idx="80">
                  <c:v>603</c:v>
                </c:pt>
                <c:pt idx="81">
                  <c:v>702</c:v>
                </c:pt>
                <c:pt idx="82">
                  <c:v>693</c:v>
                </c:pt>
                <c:pt idx="83">
                  <c:v>550</c:v>
                </c:pt>
                <c:pt idx="84">
                  <c:v>487</c:v>
                </c:pt>
                <c:pt idx="85">
                  <c:v>624</c:v>
                </c:pt>
                <c:pt idx="86">
                  <c:v>788</c:v>
                </c:pt>
                <c:pt idx="87">
                  <c:v>938</c:v>
                </c:pt>
                <c:pt idx="88">
                  <c:v>972</c:v>
                </c:pt>
                <c:pt idx="89">
                  <c:v>914</c:v>
                </c:pt>
                <c:pt idx="90">
                  <c:v>730</c:v>
                </c:pt>
                <c:pt idx="91">
                  <c:v>827</c:v>
                </c:pt>
                <c:pt idx="92">
                  <c:v>874</c:v>
                </c:pt>
                <c:pt idx="93">
                  <c:v>900</c:v>
                </c:pt>
                <c:pt idx="94">
                  <c:v>892</c:v>
                </c:pt>
                <c:pt idx="95">
                  <c:v>687</c:v>
                </c:pt>
                <c:pt idx="96">
                  <c:v>688</c:v>
                </c:pt>
                <c:pt idx="97">
                  <c:v>658</c:v>
                </c:pt>
                <c:pt idx="98">
                  <c:v>685</c:v>
                </c:pt>
                <c:pt idx="99">
                  <c:v>736</c:v>
                </c:pt>
                <c:pt idx="100">
                  <c:v>715</c:v>
                </c:pt>
                <c:pt idx="101">
                  <c:v>686</c:v>
                </c:pt>
                <c:pt idx="102">
                  <c:v>633</c:v>
                </c:pt>
                <c:pt idx="103">
                  <c:v>720</c:v>
                </c:pt>
                <c:pt idx="104">
                  <c:v>807</c:v>
                </c:pt>
                <c:pt idx="105">
                  <c:v>892</c:v>
                </c:pt>
                <c:pt idx="106">
                  <c:v>982</c:v>
                </c:pt>
                <c:pt idx="107">
                  <c:v>823</c:v>
                </c:pt>
                <c:pt idx="108">
                  <c:v>874</c:v>
                </c:pt>
                <c:pt idx="109">
                  <c:v>962</c:v>
                </c:pt>
                <c:pt idx="110">
                  <c:v>1043</c:v>
                </c:pt>
                <c:pt idx="111">
                  <c:v>1076</c:v>
                </c:pt>
                <c:pt idx="112">
                  <c:v>1076</c:v>
                </c:pt>
                <c:pt idx="113">
                  <c:v>992</c:v>
                </c:pt>
                <c:pt idx="114">
                  <c:v>804</c:v>
                </c:pt>
                <c:pt idx="115">
                  <c:v>851</c:v>
                </c:pt>
                <c:pt idx="116">
                  <c:v>946</c:v>
                </c:pt>
                <c:pt idx="117">
                  <c:v>1145</c:v>
                </c:pt>
                <c:pt idx="118">
                  <c:v>1190</c:v>
                </c:pt>
                <c:pt idx="119">
                  <c:v>1151</c:v>
                </c:pt>
                <c:pt idx="120">
                  <c:v>1044</c:v>
                </c:pt>
                <c:pt idx="121">
                  <c:v>1225</c:v>
                </c:pt>
                <c:pt idx="122">
                  <c:v>1359</c:v>
                </c:pt>
                <c:pt idx="123">
                  <c:v>1462</c:v>
                </c:pt>
                <c:pt idx="124">
                  <c:v>1486</c:v>
                </c:pt>
                <c:pt idx="125">
                  <c:v>1502</c:v>
                </c:pt>
                <c:pt idx="126">
                  <c:v>1332</c:v>
                </c:pt>
                <c:pt idx="127">
                  <c:v>1572</c:v>
                </c:pt>
                <c:pt idx="128">
                  <c:v>1694</c:v>
                </c:pt>
                <c:pt idx="129">
                  <c:v>1931</c:v>
                </c:pt>
                <c:pt idx="130">
                  <c:v>2067</c:v>
                </c:pt>
                <c:pt idx="131">
                  <c:v>1782</c:v>
                </c:pt>
              </c:numCache>
            </c:numRef>
          </c:val>
          <c:smooth val="0"/>
          <c:extLst>
            <c:ext xmlns:c16="http://schemas.microsoft.com/office/drawing/2014/chart" uri="{C3380CC4-5D6E-409C-BE32-E72D297353CC}">
              <c16:uniqueId val="{00000001-C69C-499F-810F-95B751C666FE}"/>
            </c:ext>
          </c:extLst>
        </c:ser>
        <c:dLbls>
          <c:showLegendKey val="0"/>
          <c:showVal val="0"/>
          <c:showCatName val="0"/>
          <c:showSerName val="0"/>
          <c:showPercent val="0"/>
          <c:showBubbleSize val="0"/>
        </c:dLbls>
        <c:smooth val="0"/>
        <c:axId val="1188178352"/>
        <c:axId val="1188178768"/>
      </c:lineChart>
      <c:dateAx>
        <c:axId val="11881783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768"/>
        <c:crosses val="autoZero"/>
        <c:auto val="1"/>
        <c:lblOffset val="100"/>
        <c:baseTimeUnit val="months"/>
      </c:dateAx>
      <c:valAx>
        <c:axId val="1188178768"/>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 2'!$B$1</c:f>
              <c:strCache>
                <c:ptCount val="1"/>
                <c:pt idx="0">
                  <c:v> Demand </c:v>
                </c:pt>
              </c:strCache>
            </c:strRef>
          </c:tx>
          <c:spPr>
            <a:ln w="28575" cap="rnd">
              <a:solidFill>
                <a:schemeClr val="accent1"/>
              </a:solidFill>
              <a:round/>
            </a:ln>
            <a:effectLst/>
          </c:spPr>
          <c:marker>
            <c:symbol val="none"/>
          </c:marker>
          <c:cat>
            <c:numRef>
              <c:f>'Step 2'!$A$2:$A$133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2'!$B$2:$B$133</c:f>
              <c:numCache>
                <c:formatCode>_-* #,##0\ _€_-;\-* #,##0\ _€_-;_-* "-"??\ _€_-;_-@_-</c:formatCode>
                <c:ptCount val="132"/>
                <c:pt idx="0">
                  <c:v>352</c:v>
                </c:pt>
                <c:pt idx="1">
                  <c:v>335</c:v>
                </c:pt>
                <c:pt idx="2">
                  <c:v>365</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pt idx="121">
                  <c:v>2246</c:v>
                </c:pt>
              </c:numCache>
            </c:numRef>
          </c:val>
          <c:smooth val="0"/>
          <c:extLst>
            <c:ext xmlns:c16="http://schemas.microsoft.com/office/drawing/2014/chart" uri="{C3380CC4-5D6E-409C-BE32-E72D297353CC}">
              <c16:uniqueId val="{00000000-7075-4C9F-BFC0-F56498349E81}"/>
            </c:ext>
          </c:extLst>
        </c:ser>
        <c:ser>
          <c:idx val="1"/>
          <c:order val="1"/>
          <c:tx>
            <c:strRef>
              <c:f>'Step 2'!$C$1</c:f>
              <c:strCache>
                <c:ptCount val="1"/>
                <c:pt idx="0">
                  <c:v> Forecast </c:v>
                </c:pt>
              </c:strCache>
            </c:strRef>
          </c:tx>
          <c:spPr>
            <a:ln w="28575" cap="rnd">
              <a:solidFill>
                <a:schemeClr val="accent2"/>
              </a:solidFill>
              <a:round/>
            </a:ln>
            <a:effectLst/>
          </c:spPr>
          <c:marker>
            <c:symbol val="none"/>
          </c:marker>
          <c:cat>
            <c:numRef>
              <c:f>'Step 2'!$A$2:$A$133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2'!$C$2:$C$133</c:f>
              <c:numCache>
                <c:formatCode>_-* #,##0\ _€_-;\-* #,##0\ _€_-;_-* "-"??\ _€_-;_-@_-</c:formatCode>
                <c:ptCount val="132"/>
                <c:pt idx="0">
                  <c:v>350</c:v>
                </c:pt>
                <c:pt idx="1">
                  <c:v>348</c:v>
                </c:pt>
                <c:pt idx="2">
                  <c:v>367</c:v>
                </c:pt>
                <c:pt idx="3">
                  <c:v>379</c:v>
                </c:pt>
                <c:pt idx="4">
                  <c:v>364</c:v>
                </c:pt>
                <c:pt idx="5">
                  <c:v>378</c:v>
                </c:pt>
                <c:pt idx="6">
                  <c:v>356</c:v>
                </c:pt>
                <c:pt idx="7">
                  <c:v>434</c:v>
                </c:pt>
                <c:pt idx="8">
                  <c:v>433</c:v>
                </c:pt>
                <c:pt idx="9">
                  <c:v>421</c:v>
                </c:pt>
                <c:pt idx="10">
                  <c:v>486</c:v>
                </c:pt>
                <c:pt idx="11">
                  <c:v>423</c:v>
                </c:pt>
                <c:pt idx="12">
                  <c:v>444</c:v>
                </c:pt>
                <c:pt idx="13">
                  <c:v>422</c:v>
                </c:pt>
                <c:pt idx="14">
                  <c:v>477</c:v>
                </c:pt>
                <c:pt idx="15">
                  <c:v>469</c:v>
                </c:pt>
                <c:pt idx="16">
                  <c:v>508</c:v>
                </c:pt>
                <c:pt idx="17">
                  <c:v>484</c:v>
                </c:pt>
                <c:pt idx="18">
                  <c:v>455</c:v>
                </c:pt>
                <c:pt idx="19">
                  <c:v>505</c:v>
                </c:pt>
                <c:pt idx="20">
                  <c:v>452</c:v>
                </c:pt>
                <c:pt idx="21">
                  <c:v>462</c:v>
                </c:pt>
                <c:pt idx="22">
                  <c:v>444</c:v>
                </c:pt>
                <c:pt idx="23">
                  <c:v>304</c:v>
                </c:pt>
                <c:pt idx="24">
                  <c:v>312</c:v>
                </c:pt>
                <c:pt idx="25">
                  <c:v>240</c:v>
                </c:pt>
                <c:pt idx="26">
                  <c:v>251</c:v>
                </c:pt>
                <c:pt idx="27">
                  <c:v>267</c:v>
                </c:pt>
                <c:pt idx="28">
                  <c:v>249</c:v>
                </c:pt>
                <c:pt idx="29">
                  <c:v>276</c:v>
                </c:pt>
                <c:pt idx="30">
                  <c:v>263</c:v>
                </c:pt>
                <c:pt idx="31">
                  <c:v>346</c:v>
                </c:pt>
                <c:pt idx="32">
                  <c:v>380</c:v>
                </c:pt>
                <c:pt idx="33">
                  <c:v>456</c:v>
                </c:pt>
                <c:pt idx="34">
                  <c:v>487</c:v>
                </c:pt>
                <c:pt idx="35">
                  <c:v>401</c:v>
                </c:pt>
                <c:pt idx="36">
                  <c:v>446</c:v>
                </c:pt>
                <c:pt idx="37">
                  <c:v>391</c:v>
                </c:pt>
                <c:pt idx="38">
                  <c:v>434</c:v>
                </c:pt>
                <c:pt idx="39">
                  <c:v>465</c:v>
                </c:pt>
                <c:pt idx="40">
                  <c:v>447</c:v>
                </c:pt>
                <c:pt idx="41">
                  <c:v>457</c:v>
                </c:pt>
                <c:pt idx="42">
                  <c:v>417</c:v>
                </c:pt>
                <c:pt idx="43">
                  <c:v>499</c:v>
                </c:pt>
                <c:pt idx="44">
                  <c:v>516</c:v>
                </c:pt>
                <c:pt idx="45">
                  <c:v>598</c:v>
                </c:pt>
                <c:pt idx="46">
                  <c:v>607</c:v>
                </c:pt>
                <c:pt idx="47">
                  <c:v>529</c:v>
                </c:pt>
                <c:pt idx="48">
                  <c:v>510</c:v>
                </c:pt>
                <c:pt idx="49">
                  <c:v>495</c:v>
                </c:pt>
                <c:pt idx="50">
                  <c:v>530</c:v>
                </c:pt>
                <c:pt idx="51">
                  <c:v>559</c:v>
                </c:pt>
                <c:pt idx="52">
                  <c:v>541</c:v>
                </c:pt>
                <c:pt idx="53">
                  <c:v>593</c:v>
                </c:pt>
                <c:pt idx="54">
                  <c:v>502</c:v>
                </c:pt>
                <c:pt idx="55">
                  <c:v>581</c:v>
                </c:pt>
                <c:pt idx="56">
                  <c:v>568</c:v>
                </c:pt>
                <c:pt idx="57">
                  <c:v>615</c:v>
                </c:pt>
                <c:pt idx="58">
                  <c:v>648</c:v>
                </c:pt>
                <c:pt idx="59">
                  <c:v>526</c:v>
                </c:pt>
                <c:pt idx="60">
                  <c:v>436</c:v>
                </c:pt>
                <c:pt idx="61">
                  <c:v>518</c:v>
                </c:pt>
                <c:pt idx="62">
                  <c:v>588</c:v>
                </c:pt>
                <c:pt idx="63">
                  <c:v>651</c:v>
                </c:pt>
                <c:pt idx="64">
                  <c:v>644</c:v>
                </c:pt>
                <c:pt idx="65">
                  <c:v>651</c:v>
                </c:pt>
                <c:pt idx="66">
                  <c:v>561</c:v>
                </c:pt>
                <c:pt idx="67">
                  <c:v>643</c:v>
                </c:pt>
                <c:pt idx="68">
                  <c:v>659</c:v>
                </c:pt>
                <c:pt idx="69">
                  <c:v>701</c:v>
                </c:pt>
                <c:pt idx="70">
                  <c:v>725</c:v>
                </c:pt>
                <c:pt idx="71">
                  <c:v>583</c:v>
                </c:pt>
                <c:pt idx="72">
                  <c:v>495</c:v>
                </c:pt>
                <c:pt idx="73">
                  <c:v>531</c:v>
                </c:pt>
                <c:pt idx="74">
                  <c:v>564</c:v>
                </c:pt>
                <c:pt idx="75">
                  <c:v>546</c:v>
                </c:pt>
                <c:pt idx="76">
                  <c:v>561</c:v>
                </c:pt>
                <c:pt idx="77">
                  <c:v>579</c:v>
                </c:pt>
                <c:pt idx="78">
                  <c:v>472</c:v>
                </c:pt>
                <c:pt idx="79">
                  <c:v>553</c:v>
                </c:pt>
                <c:pt idx="80">
                  <c:v>603</c:v>
                </c:pt>
                <c:pt idx="81">
                  <c:v>702</c:v>
                </c:pt>
                <c:pt idx="82">
                  <c:v>693</c:v>
                </c:pt>
                <c:pt idx="83">
                  <c:v>550</c:v>
                </c:pt>
                <c:pt idx="84">
                  <c:v>487</c:v>
                </c:pt>
                <c:pt idx="85">
                  <c:v>624</c:v>
                </c:pt>
                <c:pt idx="86">
                  <c:v>788</c:v>
                </c:pt>
                <c:pt idx="87">
                  <c:v>938</c:v>
                </c:pt>
                <c:pt idx="88">
                  <c:v>972</c:v>
                </c:pt>
                <c:pt idx="89">
                  <c:v>914</c:v>
                </c:pt>
                <c:pt idx="90">
                  <c:v>730</c:v>
                </c:pt>
                <c:pt idx="91">
                  <c:v>827</c:v>
                </c:pt>
                <c:pt idx="92">
                  <c:v>874</c:v>
                </c:pt>
                <c:pt idx="93">
                  <c:v>900</c:v>
                </c:pt>
                <c:pt idx="94">
                  <c:v>892</c:v>
                </c:pt>
                <c:pt idx="95">
                  <c:v>687</c:v>
                </c:pt>
                <c:pt idx="96">
                  <c:v>688</c:v>
                </c:pt>
                <c:pt idx="97">
                  <c:v>658</c:v>
                </c:pt>
                <c:pt idx="98">
                  <c:v>685</c:v>
                </c:pt>
                <c:pt idx="99">
                  <c:v>736</c:v>
                </c:pt>
                <c:pt idx="100">
                  <c:v>715</c:v>
                </c:pt>
                <c:pt idx="101">
                  <c:v>686</c:v>
                </c:pt>
                <c:pt idx="102">
                  <c:v>633</c:v>
                </c:pt>
                <c:pt idx="103">
                  <c:v>720</c:v>
                </c:pt>
                <c:pt idx="104">
                  <c:v>807</c:v>
                </c:pt>
                <c:pt idx="105">
                  <c:v>892</c:v>
                </c:pt>
                <c:pt idx="106">
                  <c:v>982</c:v>
                </c:pt>
                <c:pt idx="107">
                  <c:v>823</c:v>
                </c:pt>
                <c:pt idx="108">
                  <c:v>874</c:v>
                </c:pt>
                <c:pt idx="109">
                  <c:v>962</c:v>
                </c:pt>
                <c:pt idx="110">
                  <c:v>1043</c:v>
                </c:pt>
                <c:pt idx="111">
                  <c:v>1076</c:v>
                </c:pt>
                <c:pt idx="112">
                  <c:v>1076</c:v>
                </c:pt>
                <c:pt idx="113">
                  <c:v>992</c:v>
                </c:pt>
                <c:pt idx="114">
                  <c:v>804</c:v>
                </c:pt>
                <c:pt idx="115">
                  <c:v>851</c:v>
                </c:pt>
                <c:pt idx="116">
                  <c:v>946</c:v>
                </c:pt>
                <c:pt idx="117">
                  <c:v>1145</c:v>
                </c:pt>
                <c:pt idx="118">
                  <c:v>1190</c:v>
                </c:pt>
                <c:pt idx="119">
                  <c:v>1151</c:v>
                </c:pt>
                <c:pt idx="120">
                  <c:v>1044</c:v>
                </c:pt>
                <c:pt idx="121">
                  <c:v>1225</c:v>
                </c:pt>
                <c:pt idx="122">
                  <c:v>1359</c:v>
                </c:pt>
                <c:pt idx="123">
                  <c:v>1462</c:v>
                </c:pt>
                <c:pt idx="124">
                  <c:v>1486</c:v>
                </c:pt>
                <c:pt idx="125">
                  <c:v>1502</c:v>
                </c:pt>
                <c:pt idx="126">
                  <c:v>1332</c:v>
                </c:pt>
                <c:pt idx="127">
                  <c:v>1572</c:v>
                </c:pt>
                <c:pt idx="128">
                  <c:v>1694</c:v>
                </c:pt>
                <c:pt idx="129">
                  <c:v>1931</c:v>
                </c:pt>
                <c:pt idx="130">
                  <c:v>2067</c:v>
                </c:pt>
                <c:pt idx="131">
                  <c:v>1782</c:v>
                </c:pt>
              </c:numCache>
            </c:numRef>
          </c:val>
          <c:smooth val="0"/>
          <c:extLst>
            <c:ext xmlns:c16="http://schemas.microsoft.com/office/drawing/2014/chart" uri="{C3380CC4-5D6E-409C-BE32-E72D297353CC}">
              <c16:uniqueId val="{00000001-7075-4C9F-BFC0-F56498349E81}"/>
            </c:ext>
          </c:extLst>
        </c:ser>
        <c:dLbls>
          <c:showLegendKey val="0"/>
          <c:showVal val="0"/>
          <c:showCatName val="0"/>
          <c:showSerName val="0"/>
          <c:showPercent val="0"/>
          <c:showBubbleSize val="0"/>
        </c:dLbls>
        <c:smooth val="0"/>
        <c:axId val="1188178352"/>
        <c:axId val="1188178768"/>
      </c:lineChart>
      <c:dateAx>
        <c:axId val="11881783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768"/>
        <c:crosses val="autoZero"/>
        <c:auto val="1"/>
        <c:lblOffset val="100"/>
        <c:baseTimeUnit val="months"/>
      </c:dateAx>
      <c:valAx>
        <c:axId val="1188178768"/>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 3'!$B$1</c:f>
              <c:strCache>
                <c:ptCount val="1"/>
                <c:pt idx="0">
                  <c:v> Demand </c:v>
                </c:pt>
              </c:strCache>
            </c:strRef>
          </c:tx>
          <c:spPr>
            <a:ln w="28575" cap="rnd">
              <a:solidFill>
                <a:schemeClr val="accent1"/>
              </a:solidFill>
              <a:round/>
            </a:ln>
            <a:effectLst/>
          </c:spPr>
          <c:marker>
            <c:symbol val="none"/>
          </c:marker>
          <c:cat>
            <c:numRef>
              <c:f>'Step 3'!$A$2:$A$133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3'!$B$2:$B$133</c:f>
              <c:numCache>
                <c:formatCode>_-* #,##0\ _€_-;\-* #,##0\ _€_-;_-* "-"??\ _€_-;_-@_-</c:formatCode>
                <c:ptCount val="132"/>
                <c:pt idx="0">
                  <c:v>352</c:v>
                </c:pt>
                <c:pt idx="1">
                  <c:v>335</c:v>
                </c:pt>
                <c:pt idx="2">
                  <c:v>365</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numCache>
            </c:numRef>
          </c:val>
          <c:smooth val="0"/>
          <c:extLst>
            <c:ext xmlns:c16="http://schemas.microsoft.com/office/drawing/2014/chart" uri="{C3380CC4-5D6E-409C-BE32-E72D297353CC}">
              <c16:uniqueId val="{00000000-D0AF-46D6-AC47-D91E9BB1760B}"/>
            </c:ext>
          </c:extLst>
        </c:ser>
        <c:ser>
          <c:idx val="1"/>
          <c:order val="1"/>
          <c:tx>
            <c:strRef>
              <c:f>'Step 3'!$C$1</c:f>
              <c:strCache>
                <c:ptCount val="1"/>
                <c:pt idx="0">
                  <c:v> Forecast </c:v>
                </c:pt>
              </c:strCache>
            </c:strRef>
          </c:tx>
          <c:spPr>
            <a:ln w="28575" cap="rnd">
              <a:solidFill>
                <a:schemeClr val="accent2"/>
              </a:solidFill>
              <a:round/>
            </a:ln>
            <a:effectLst/>
          </c:spPr>
          <c:marker>
            <c:symbol val="none"/>
          </c:marker>
          <c:cat>
            <c:numRef>
              <c:f>'Step 3'!$A$2:$A$133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3'!$C$2:$C$133</c:f>
              <c:numCache>
                <c:formatCode>_-* #,##0\ _€_-;\-* #,##0\ _€_-;_-* "-"??\ _€_-;_-@_-</c:formatCode>
                <c:ptCount val="132"/>
                <c:pt idx="0">
                  <c:v>350</c:v>
                </c:pt>
                <c:pt idx="1">
                  <c:v>348</c:v>
                </c:pt>
                <c:pt idx="2">
                  <c:v>367</c:v>
                </c:pt>
                <c:pt idx="3">
                  <c:v>379</c:v>
                </c:pt>
                <c:pt idx="4">
                  <c:v>364</c:v>
                </c:pt>
                <c:pt idx="5">
                  <c:v>378</c:v>
                </c:pt>
                <c:pt idx="6">
                  <c:v>356</c:v>
                </c:pt>
                <c:pt idx="7">
                  <c:v>434</c:v>
                </c:pt>
                <c:pt idx="8">
                  <c:v>433</c:v>
                </c:pt>
                <c:pt idx="9">
                  <c:v>421</c:v>
                </c:pt>
                <c:pt idx="10">
                  <c:v>486</c:v>
                </c:pt>
                <c:pt idx="11">
                  <c:v>423</c:v>
                </c:pt>
                <c:pt idx="12">
                  <c:v>444</c:v>
                </c:pt>
                <c:pt idx="13">
                  <c:v>422</c:v>
                </c:pt>
                <c:pt idx="14">
                  <c:v>477</c:v>
                </c:pt>
                <c:pt idx="15">
                  <c:v>469</c:v>
                </c:pt>
                <c:pt idx="16">
                  <c:v>508</c:v>
                </c:pt>
                <c:pt idx="17">
                  <c:v>484</c:v>
                </c:pt>
                <c:pt idx="18">
                  <c:v>455</c:v>
                </c:pt>
                <c:pt idx="19">
                  <c:v>505</c:v>
                </c:pt>
                <c:pt idx="20">
                  <c:v>452</c:v>
                </c:pt>
                <c:pt idx="21">
                  <c:v>462</c:v>
                </c:pt>
                <c:pt idx="22">
                  <c:v>444</c:v>
                </c:pt>
                <c:pt idx="23">
                  <c:v>304</c:v>
                </c:pt>
                <c:pt idx="24">
                  <c:v>312</c:v>
                </c:pt>
                <c:pt idx="25">
                  <c:v>240</c:v>
                </c:pt>
                <c:pt idx="26">
                  <c:v>251</c:v>
                </c:pt>
                <c:pt idx="27">
                  <c:v>267</c:v>
                </c:pt>
                <c:pt idx="28">
                  <c:v>249</c:v>
                </c:pt>
                <c:pt idx="29">
                  <c:v>276</c:v>
                </c:pt>
                <c:pt idx="30">
                  <c:v>263</c:v>
                </c:pt>
                <c:pt idx="31">
                  <c:v>346</c:v>
                </c:pt>
                <c:pt idx="32">
                  <c:v>380</c:v>
                </c:pt>
                <c:pt idx="33">
                  <c:v>456</c:v>
                </c:pt>
                <c:pt idx="34">
                  <c:v>487</c:v>
                </c:pt>
                <c:pt idx="35">
                  <c:v>401</c:v>
                </c:pt>
                <c:pt idx="36">
                  <c:v>446</c:v>
                </c:pt>
                <c:pt idx="37">
                  <c:v>391</c:v>
                </c:pt>
                <c:pt idx="38">
                  <c:v>434</c:v>
                </c:pt>
                <c:pt idx="39">
                  <c:v>465</c:v>
                </c:pt>
                <c:pt idx="40">
                  <c:v>447</c:v>
                </c:pt>
                <c:pt idx="41">
                  <c:v>457</c:v>
                </c:pt>
                <c:pt idx="42">
                  <c:v>417</c:v>
                </c:pt>
                <c:pt idx="43">
                  <c:v>499</c:v>
                </c:pt>
                <c:pt idx="44">
                  <c:v>516</c:v>
                </c:pt>
                <c:pt idx="45">
                  <c:v>598</c:v>
                </c:pt>
                <c:pt idx="46">
                  <c:v>607</c:v>
                </c:pt>
                <c:pt idx="47">
                  <c:v>529</c:v>
                </c:pt>
                <c:pt idx="48">
                  <c:v>510</c:v>
                </c:pt>
                <c:pt idx="49">
                  <c:v>495</c:v>
                </c:pt>
                <c:pt idx="50">
                  <c:v>530</c:v>
                </c:pt>
                <c:pt idx="51">
                  <c:v>559</c:v>
                </c:pt>
                <c:pt idx="52">
                  <c:v>541</c:v>
                </c:pt>
                <c:pt idx="53">
                  <c:v>593</c:v>
                </c:pt>
                <c:pt idx="54">
                  <c:v>502</c:v>
                </c:pt>
                <c:pt idx="55">
                  <c:v>581</c:v>
                </c:pt>
                <c:pt idx="56">
                  <c:v>568</c:v>
                </c:pt>
                <c:pt idx="57">
                  <c:v>615</c:v>
                </c:pt>
                <c:pt idx="58">
                  <c:v>648</c:v>
                </c:pt>
                <c:pt idx="59">
                  <c:v>526</c:v>
                </c:pt>
                <c:pt idx="60">
                  <c:v>436</c:v>
                </c:pt>
                <c:pt idx="61">
                  <c:v>518</c:v>
                </c:pt>
                <c:pt idx="62">
                  <c:v>588</c:v>
                </c:pt>
                <c:pt idx="63">
                  <c:v>651</c:v>
                </c:pt>
                <c:pt idx="64">
                  <c:v>644</c:v>
                </c:pt>
                <c:pt idx="65">
                  <c:v>651</c:v>
                </c:pt>
                <c:pt idx="66">
                  <c:v>561</c:v>
                </c:pt>
                <c:pt idx="67">
                  <c:v>643</c:v>
                </c:pt>
                <c:pt idx="68">
                  <c:v>659</c:v>
                </c:pt>
                <c:pt idx="69">
                  <c:v>701</c:v>
                </c:pt>
                <c:pt idx="70">
                  <c:v>725</c:v>
                </c:pt>
                <c:pt idx="71">
                  <c:v>583</c:v>
                </c:pt>
                <c:pt idx="72">
                  <c:v>495</c:v>
                </c:pt>
                <c:pt idx="73">
                  <c:v>531</c:v>
                </c:pt>
                <c:pt idx="74">
                  <c:v>564</c:v>
                </c:pt>
                <c:pt idx="75">
                  <c:v>546</c:v>
                </c:pt>
                <c:pt idx="76">
                  <c:v>561</c:v>
                </c:pt>
                <c:pt idx="77">
                  <c:v>579</c:v>
                </c:pt>
                <c:pt idx="78">
                  <c:v>472</c:v>
                </c:pt>
                <c:pt idx="79">
                  <c:v>553</c:v>
                </c:pt>
                <c:pt idx="80">
                  <c:v>603</c:v>
                </c:pt>
                <c:pt idx="81">
                  <c:v>702</c:v>
                </c:pt>
                <c:pt idx="82">
                  <c:v>693</c:v>
                </c:pt>
                <c:pt idx="83">
                  <c:v>550</c:v>
                </c:pt>
                <c:pt idx="84">
                  <c:v>487</c:v>
                </c:pt>
                <c:pt idx="85">
                  <c:v>624</c:v>
                </c:pt>
                <c:pt idx="86">
                  <c:v>788</c:v>
                </c:pt>
                <c:pt idx="87">
                  <c:v>938</c:v>
                </c:pt>
                <c:pt idx="88">
                  <c:v>972</c:v>
                </c:pt>
                <c:pt idx="89">
                  <c:v>914</c:v>
                </c:pt>
                <c:pt idx="90">
                  <c:v>730</c:v>
                </c:pt>
                <c:pt idx="91">
                  <c:v>827</c:v>
                </c:pt>
                <c:pt idx="92">
                  <c:v>874</c:v>
                </c:pt>
                <c:pt idx="93">
                  <c:v>900</c:v>
                </c:pt>
                <c:pt idx="94">
                  <c:v>892</c:v>
                </c:pt>
                <c:pt idx="95">
                  <c:v>687</c:v>
                </c:pt>
                <c:pt idx="96">
                  <c:v>688</c:v>
                </c:pt>
                <c:pt idx="97">
                  <c:v>658</c:v>
                </c:pt>
                <c:pt idx="98">
                  <c:v>685</c:v>
                </c:pt>
                <c:pt idx="99">
                  <c:v>736</c:v>
                </c:pt>
                <c:pt idx="100">
                  <c:v>715</c:v>
                </c:pt>
                <c:pt idx="101">
                  <c:v>686</c:v>
                </c:pt>
                <c:pt idx="102">
                  <c:v>633</c:v>
                </c:pt>
                <c:pt idx="103">
                  <c:v>720</c:v>
                </c:pt>
                <c:pt idx="104">
                  <c:v>807</c:v>
                </c:pt>
                <c:pt idx="105">
                  <c:v>892</c:v>
                </c:pt>
                <c:pt idx="106">
                  <c:v>982</c:v>
                </c:pt>
                <c:pt idx="107">
                  <c:v>823</c:v>
                </c:pt>
                <c:pt idx="108">
                  <c:v>874</c:v>
                </c:pt>
                <c:pt idx="109">
                  <c:v>962</c:v>
                </c:pt>
                <c:pt idx="110">
                  <c:v>1043</c:v>
                </c:pt>
                <c:pt idx="111">
                  <c:v>1076</c:v>
                </c:pt>
                <c:pt idx="112">
                  <c:v>1076</c:v>
                </c:pt>
                <c:pt idx="113">
                  <c:v>992</c:v>
                </c:pt>
                <c:pt idx="114">
                  <c:v>804</c:v>
                </c:pt>
                <c:pt idx="115">
                  <c:v>851</c:v>
                </c:pt>
                <c:pt idx="116">
                  <c:v>946</c:v>
                </c:pt>
                <c:pt idx="117">
                  <c:v>1145</c:v>
                </c:pt>
                <c:pt idx="118">
                  <c:v>1190</c:v>
                </c:pt>
                <c:pt idx="119">
                  <c:v>1151</c:v>
                </c:pt>
                <c:pt idx="120">
                  <c:v>1044</c:v>
                </c:pt>
                <c:pt idx="121">
                  <c:v>1225</c:v>
                </c:pt>
                <c:pt idx="122">
                  <c:v>1359</c:v>
                </c:pt>
                <c:pt idx="123">
                  <c:v>1462</c:v>
                </c:pt>
                <c:pt idx="124">
                  <c:v>1486</c:v>
                </c:pt>
                <c:pt idx="125">
                  <c:v>1502</c:v>
                </c:pt>
                <c:pt idx="126">
                  <c:v>1332</c:v>
                </c:pt>
                <c:pt idx="127">
                  <c:v>1572</c:v>
                </c:pt>
                <c:pt idx="128">
                  <c:v>1694</c:v>
                </c:pt>
                <c:pt idx="129">
                  <c:v>1931</c:v>
                </c:pt>
                <c:pt idx="130">
                  <c:v>2067</c:v>
                </c:pt>
                <c:pt idx="131">
                  <c:v>1782</c:v>
                </c:pt>
              </c:numCache>
            </c:numRef>
          </c:val>
          <c:smooth val="0"/>
          <c:extLst>
            <c:ext xmlns:c16="http://schemas.microsoft.com/office/drawing/2014/chart" uri="{C3380CC4-5D6E-409C-BE32-E72D297353CC}">
              <c16:uniqueId val="{00000001-D0AF-46D6-AC47-D91E9BB1760B}"/>
            </c:ext>
          </c:extLst>
        </c:ser>
        <c:ser>
          <c:idx val="5"/>
          <c:order val="5"/>
          <c:tx>
            <c:strRef>
              <c:f>'Step 3'!$H$1</c:f>
              <c:strCache>
                <c:ptCount val="1"/>
                <c:pt idx="0">
                  <c:v> Lost Sales </c:v>
                </c:pt>
              </c:strCache>
            </c:strRef>
          </c:tx>
          <c:spPr>
            <a:ln w="28575" cap="rnd">
              <a:solidFill>
                <a:schemeClr val="accent6"/>
              </a:solidFill>
              <a:round/>
            </a:ln>
            <a:effectLst/>
          </c:spPr>
          <c:marker>
            <c:symbol val="none"/>
          </c:marker>
          <c:cat>
            <c:numRef>
              <c:f>'Step 3'!$A$2:$A$133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3'!$H$2:$H$133</c:f>
              <c:numCache>
                <c:formatCode>_-* #,##0\ _€_-;\-* #,##0\ _€_-;_-* "-"??\ _€_-;_-@_-</c:formatCode>
                <c:ptCount val="1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47</c:v>
                </c:pt>
                <c:pt idx="109">
                  <c:v>0</c:v>
                </c:pt>
                <c:pt idx="110">
                  <c:v>0</c:v>
                </c:pt>
                <c:pt idx="111">
                  <c:v>0</c:v>
                </c:pt>
                <c:pt idx="112">
                  <c:v>0</c:v>
                </c:pt>
                <c:pt idx="113">
                  <c:v>0</c:v>
                </c:pt>
                <c:pt idx="114">
                  <c:v>0</c:v>
                </c:pt>
                <c:pt idx="115">
                  <c:v>0</c:v>
                </c:pt>
                <c:pt idx="116">
                  <c:v>0</c:v>
                </c:pt>
                <c:pt idx="117">
                  <c:v>320</c:v>
                </c:pt>
                <c:pt idx="118">
                  <c:v>632</c:v>
                </c:pt>
                <c:pt idx="119">
                  <c:v>0</c:v>
                </c:pt>
                <c:pt idx="120">
                  <c:v>437</c:v>
                </c:pt>
              </c:numCache>
            </c:numRef>
          </c:val>
          <c:smooth val="0"/>
          <c:extLst>
            <c:ext xmlns:c16="http://schemas.microsoft.com/office/drawing/2014/chart" uri="{C3380CC4-5D6E-409C-BE32-E72D297353CC}">
              <c16:uniqueId val="{00000005-D0AF-46D6-AC47-D91E9BB1760B}"/>
            </c:ext>
          </c:extLst>
        </c:ser>
        <c:ser>
          <c:idx val="7"/>
          <c:order val="7"/>
          <c:tx>
            <c:strRef>
              <c:f>'Step 3'!$J$1</c:f>
              <c:strCache>
                <c:ptCount val="1"/>
                <c:pt idx="0">
                  <c:v> Average Inventory </c:v>
                </c:pt>
              </c:strCache>
            </c:strRef>
          </c:tx>
          <c:spPr>
            <a:ln w="28575" cap="rnd">
              <a:solidFill>
                <a:schemeClr val="accent2">
                  <a:lumMod val="60000"/>
                </a:schemeClr>
              </a:solidFill>
              <a:round/>
            </a:ln>
            <a:effectLst/>
          </c:spPr>
          <c:marker>
            <c:symbol val="none"/>
          </c:marker>
          <c:val>
            <c:numRef>
              <c:f>'Step 3'!$J$2:$J$122</c:f>
              <c:numCache>
                <c:formatCode>_-* #,##0\ _€_-;\-* #,##0\ _€_-;_-* "-"??\ _€_-;_-@_-</c:formatCode>
                <c:ptCount val="121"/>
                <c:pt idx="0">
                  <c:v>824</c:v>
                </c:pt>
                <c:pt idx="1">
                  <c:v>480.5</c:v>
                </c:pt>
                <c:pt idx="2">
                  <c:v>2130.5</c:v>
                </c:pt>
                <c:pt idx="3">
                  <c:v>2120</c:v>
                </c:pt>
                <c:pt idx="4">
                  <c:v>2059.5</c:v>
                </c:pt>
                <c:pt idx="5">
                  <c:v>1970.5</c:v>
                </c:pt>
                <c:pt idx="6">
                  <c:v>1890.5</c:v>
                </c:pt>
                <c:pt idx="7">
                  <c:v>1946</c:v>
                </c:pt>
                <c:pt idx="8">
                  <c:v>2113.5</c:v>
                </c:pt>
                <c:pt idx="9">
                  <c:v>2100</c:v>
                </c:pt>
                <c:pt idx="10">
                  <c:v>1904.5</c:v>
                </c:pt>
                <c:pt idx="11">
                  <c:v>1657</c:v>
                </c:pt>
                <c:pt idx="12">
                  <c:v>1779</c:v>
                </c:pt>
                <c:pt idx="13">
                  <c:v>1883</c:v>
                </c:pt>
                <c:pt idx="14">
                  <c:v>1968.5</c:v>
                </c:pt>
                <c:pt idx="15">
                  <c:v>1850.5</c:v>
                </c:pt>
                <c:pt idx="16">
                  <c:v>1807.5</c:v>
                </c:pt>
                <c:pt idx="17">
                  <c:v>1669.5</c:v>
                </c:pt>
                <c:pt idx="18">
                  <c:v>1773</c:v>
                </c:pt>
                <c:pt idx="19">
                  <c:v>1882</c:v>
                </c:pt>
                <c:pt idx="20">
                  <c:v>2150.5</c:v>
                </c:pt>
                <c:pt idx="21">
                  <c:v>2153.5</c:v>
                </c:pt>
                <c:pt idx="22">
                  <c:v>2103</c:v>
                </c:pt>
                <c:pt idx="23">
                  <c:v>2131.5</c:v>
                </c:pt>
                <c:pt idx="24">
                  <c:v>2235.5</c:v>
                </c:pt>
                <c:pt idx="25">
                  <c:v>2272</c:v>
                </c:pt>
                <c:pt idx="26">
                  <c:v>2384</c:v>
                </c:pt>
                <c:pt idx="27">
                  <c:v>2239</c:v>
                </c:pt>
                <c:pt idx="28">
                  <c:v>2197.5</c:v>
                </c:pt>
                <c:pt idx="29">
                  <c:v>2141.5</c:v>
                </c:pt>
                <c:pt idx="30">
                  <c:v>2039</c:v>
                </c:pt>
                <c:pt idx="31">
                  <c:v>2050.5</c:v>
                </c:pt>
                <c:pt idx="32">
                  <c:v>2021.5</c:v>
                </c:pt>
                <c:pt idx="33">
                  <c:v>1951</c:v>
                </c:pt>
                <c:pt idx="34">
                  <c:v>1891</c:v>
                </c:pt>
                <c:pt idx="35">
                  <c:v>1850.5</c:v>
                </c:pt>
                <c:pt idx="36">
                  <c:v>1895</c:v>
                </c:pt>
                <c:pt idx="37">
                  <c:v>1981</c:v>
                </c:pt>
                <c:pt idx="38">
                  <c:v>2097.5</c:v>
                </c:pt>
                <c:pt idx="39">
                  <c:v>1924.5</c:v>
                </c:pt>
                <c:pt idx="40">
                  <c:v>1889.5</c:v>
                </c:pt>
                <c:pt idx="41">
                  <c:v>1840.5</c:v>
                </c:pt>
                <c:pt idx="42">
                  <c:v>1775</c:v>
                </c:pt>
                <c:pt idx="43">
                  <c:v>1819.5</c:v>
                </c:pt>
                <c:pt idx="44">
                  <c:v>1833</c:v>
                </c:pt>
                <c:pt idx="45">
                  <c:v>1738.5</c:v>
                </c:pt>
                <c:pt idx="46">
                  <c:v>1603.5</c:v>
                </c:pt>
                <c:pt idx="47">
                  <c:v>1585</c:v>
                </c:pt>
                <c:pt idx="48">
                  <c:v>1619.5</c:v>
                </c:pt>
                <c:pt idx="49">
                  <c:v>1793.5</c:v>
                </c:pt>
                <c:pt idx="50">
                  <c:v>1784</c:v>
                </c:pt>
                <c:pt idx="51">
                  <c:v>1716.5</c:v>
                </c:pt>
                <c:pt idx="52">
                  <c:v>1582</c:v>
                </c:pt>
                <c:pt idx="53">
                  <c:v>1498.5</c:v>
                </c:pt>
                <c:pt idx="54">
                  <c:v>1505</c:v>
                </c:pt>
                <c:pt idx="55">
                  <c:v>1746.5</c:v>
                </c:pt>
                <c:pt idx="56">
                  <c:v>1789.5</c:v>
                </c:pt>
                <c:pt idx="57">
                  <c:v>1700.5</c:v>
                </c:pt>
                <c:pt idx="58">
                  <c:v>1534.5</c:v>
                </c:pt>
                <c:pt idx="59">
                  <c:v>1606</c:v>
                </c:pt>
                <c:pt idx="60">
                  <c:v>1720.5</c:v>
                </c:pt>
                <c:pt idx="61">
                  <c:v>1652</c:v>
                </c:pt>
                <c:pt idx="62">
                  <c:v>1345</c:v>
                </c:pt>
                <c:pt idx="63">
                  <c:v>1417.5</c:v>
                </c:pt>
                <c:pt idx="64">
                  <c:v>1368</c:v>
                </c:pt>
                <c:pt idx="65">
                  <c:v>1394.5</c:v>
                </c:pt>
                <c:pt idx="66">
                  <c:v>1440.5</c:v>
                </c:pt>
                <c:pt idx="67">
                  <c:v>1552.5</c:v>
                </c:pt>
                <c:pt idx="68">
                  <c:v>1598</c:v>
                </c:pt>
                <c:pt idx="69">
                  <c:v>1506</c:v>
                </c:pt>
                <c:pt idx="70">
                  <c:v>1422</c:v>
                </c:pt>
                <c:pt idx="71">
                  <c:v>1472</c:v>
                </c:pt>
                <c:pt idx="72">
                  <c:v>1630</c:v>
                </c:pt>
                <c:pt idx="73">
                  <c:v>1677.5</c:v>
                </c:pt>
                <c:pt idx="74">
                  <c:v>1578.5</c:v>
                </c:pt>
                <c:pt idx="75">
                  <c:v>1671</c:v>
                </c:pt>
                <c:pt idx="76">
                  <c:v>1550</c:v>
                </c:pt>
                <c:pt idx="77">
                  <c:v>1445</c:v>
                </c:pt>
                <c:pt idx="78">
                  <c:v>1587.5</c:v>
                </c:pt>
                <c:pt idx="79">
                  <c:v>1683</c:v>
                </c:pt>
                <c:pt idx="80">
                  <c:v>1526.5</c:v>
                </c:pt>
                <c:pt idx="81">
                  <c:v>1409.5</c:v>
                </c:pt>
                <c:pt idx="82">
                  <c:v>1447</c:v>
                </c:pt>
                <c:pt idx="83">
                  <c:v>1616.5</c:v>
                </c:pt>
                <c:pt idx="84">
                  <c:v>1517.5</c:v>
                </c:pt>
                <c:pt idx="85">
                  <c:v>1196</c:v>
                </c:pt>
                <c:pt idx="86">
                  <c:v>677</c:v>
                </c:pt>
                <c:pt idx="87">
                  <c:v>615</c:v>
                </c:pt>
                <c:pt idx="88">
                  <c:v>671.5</c:v>
                </c:pt>
                <c:pt idx="89">
                  <c:v>999</c:v>
                </c:pt>
                <c:pt idx="90">
                  <c:v>1288</c:v>
                </c:pt>
                <c:pt idx="91">
                  <c:v>1278</c:v>
                </c:pt>
                <c:pt idx="92">
                  <c:v>1179</c:v>
                </c:pt>
                <c:pt idx="93">
                  <c:v>1125</c:v>
                </c:pt>
                <c:pt idx="94">
                  <c:v>1197</c:v>
                </c:pt>
                <c:pt idx="95">
                  <c:v>1110</c:v>
                </c:pt>
                <c:pt idx="96">
                  <c:v>1161.5</c:v>
                </c:pt>
                <c:pt idx="97">
                  <c:v>1229</c:v>
                </c:pt>
                <c:pt idx="98">
                  <c:v>1322.5</c:v>
                </c:pt>
                <c:pt idx="99">
                  <c:v>1212.5</c:v>
                </c:pt>
                <c:pt idx="100">
                  <c:v>1135.5</c:v>
                </c:pt>
                <c:pt idx="101">
                  <c:v>1149.5</c:v>
                </c:pt>
                <c:pt idx="102">
                  <c:v>1149.5</c:v>
                </c:pt>
                <c:pt idx="103">
                  <c:v>1104</c:v>
                </c:pt>
                <c:pt idx="104">
                  <c:v>1134.5</c:v>
                </c:pt>
                <c:pt idx="105">
                  <c:v>858</c:v>
                </c:pt>
                <c:pt idx="106">
                  <c:v>746</c:v>
                </c:pt>
                <c:pt idx="107">
                  <c:v>544</c:v>
                </c:pt>
                <c:pt idx="108">
                  <c:v>521</c:v>
                </c:pt>
                <c:pt idx="109">
                  <c:v>484.5</c:v>
                </c:pt>
                <c:pt idx="110">
                  <c:v>592.5</c:v>
                </c:pt>
                <c:pt idx="111">
                  <c:v>642</c:v>
                </c:pt>
                <c:pt idx="112">
                  <c:v>599</c:v>
                </c:pt>
                <c:pt idx="113">
                  <c:v>712</c:v>
                </c:pt>
                <c:pt idx="114">
                  <c:v>1042</c:v>
                </c:pt>
                <c:pt idx="115">
                  <c:v>1040.5</c:v>
                </c:pt>
                <c:pt idx="116">
                  <c:v>736.5</c:v>
                </c:pt>
                <c:pt idx="117">
                  <c:v>388</c:v>
                </c:pt>
                <c:pt idx="118">
                  <c:v>515.5</c:v>
                </c:pt>
                <c:pt idx="119">
                  <c:v>760</c:v>
                </c:pt>
                <c:pt idx="120">
                  <c:v>551.5</c:v>
                </c:pt>
              </c:numCache>
            </c:numRef>
          </c:val>
          <c:smooth val="0"/>
          <c:extLst>
            <c:ext xmlns:c16="http://schemas.microsoft.com/office/drawing/2014/chart" uri="{C3380CC4-5D6E-409C-BE32-E72D297353CC}">
              <c16:uniqueId val="{00000000-E489-48CD-9746-A76D2CF05B2B}"/>
            </c:ext>
          </c:extLst>
        </c:ser>
        <c:dLbls>
          <c:showLegendKey val="0"/>
          <c:showVal val="0"/>
          <c:showCatName val="0"/>
          <c:showSerName val="0"/>
          <c:showPercent val="0"/>
          <c:showBubbleSize val="0"/>
        </c:dLbls>
        <c:smooth val="0"/>
        <c:axId val="1188178352"/>
        <c:axId val="1188178768"/>
        <c:extLst>
          <c:ext xmlns:c15="http://schemas.microsoft.com/office/drawing/2012/chart" uri="{02D57815-91ED-43cb-92C2-25804820EDAC}">
            <c15:filteredLineSeries>
              <c15:ser>
                <c:idx val="2"/>
                <c:order val="2"/>
                <c:tx>
                  <c:strRef>
                    <c:extLst>
                      <c:ext uri="{02D57815-91ED-43cb-92C2-25804820EDAC}">
                        <c15:formulaRef>
                          <c15:sqref>'Step 3'!$D$1</c15:sqref>
                        </c15:formulaRef>
                      </c:ext>
                    </c:extLst>
                    <c:strCache>
                      <c:ptCount val="1"/>
                      <c:pt idx="0">
                        <c:v>Up-to-level</c:v>
                      </c:pt>
                    </c:strCache>
                  </c:strRef>
                </c:tx>
                <c:spPr>
                  <a:ln w="28575" cap="rnd">
                    <a:solidFill>
                      <a:schemeClr val="accent3"/>
                    </a:solidFill>
                    <a:round/>
                  </a:ln>
                  <a:effectLst/>
                </c:spPr>
                <c:marker>
                  <c:symbol val="none"/>
                </c:marker>
                <c:cat>
                  <c:numRef>
                    <c:extLst>
                      <c:ext uri="{02D57815-91ED-43cb-92C2-25804820EDAC}">
                        <c15:formulaRef>
                          <c15:sqref>'Step 3'!$A$2:$A$133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c:ext uri="{02D57815-91ED-43cb-92C2-25804820EDAC}">
                        <c15:formulaRef>
                          <c15:sqref>'Step 3'!$D$2:$D$133</c15:sqref>
                        </c15:formulaRef>
                      </c:ext>
                    </c:extLst>
                    <c:numCache>
                      <c:formatCode>_-* #,##0\ _€_-;\-* #,##0\ _€_-;_-* "-"??\ _€_-;_-@_-</c:formatCode>
                      <c:ptCount val="132"/>
                      <c:pt idx="0">
                        <c:v>3000</c:v>
                      </c:pt>
                      <c:pt idx="1">
                        <c:v>3000</c:v>
                      </c:pt>
                      <c:pt idx="2">
                        <c:v>3000</c:v>
                      </c:pt>
                      <c:pt idx="3">
                        <c:v>3000</c:v>
                      </c:pt>
                      <c:pt idx="4">
                        <c:v>3000</c:v>
                      </c:pt>
                      <c:pt idx="5">
                        <c:v>3000</c:v>
                      </c:pt>
                      <c:pt idx="6">
                        <c:v>3000</c:v>
                      </c:pt>
                      <c:pt idx="7">
                        <c:v>3000</c:v>
                      </c:pt>
                      <c:pt idx="8">
                        <c:v>3000</c:v>
                      </c:pt>
                      <c:pt idx="9">
                        <c:v>3000</c:v>
                      </c:pt>
                      <c:pt idx="10">
                        <c:v>3000</c:v>
                      </c:pt>
                      <c:pt idx="11">
                        <c:v>3000</c:v>
                      </c:pt>
                      <c:pt idx="12">
                        <c:v>3000</c:v>
                      </c:pt>
                      <c:pt idx="13">
                        <c:v>3000</c:v>
                      </c:pt>
                      <c:pt idx="14">
                        <c:v>3000</c:v>
                      </c:pt>
                      <c:pt idx="15">
                        <c:v>3000</c:v>
                      </c:pt>
                      <c:pt idx="16">
                        <c:v>3000</c:v>
                      </c:pt>
                      <c:pt idx="17">
                        <c:v>3000</c:v>
                      </c:pt>
                      <c:pt idx="18">
                        <c:v>3000</c:v>
                      </c:pt>
                      <c:pt idx="19">
                        <c:v>3000</c:v>
                      </c:pt>
                      <c:pt idx="20">
                        <c:v>3000</c:v>
                      </c:pt>
                      <c:pt idx="21">
                        <c:v>3000</c:v>
                      </c:pt>
                      <c:pt idx="22">
                        <c:v>3000</c:v>
                      </c:pt>
                      <c:pt idx="23">
                        <c:v>3000</c:v>
                      </c:pt>
                      <c:pt idx="24">
                        <c:v>3000</c:v>
                      </c:pt>
                      <c:pt idx="25">
                        <c:v>3000</c:v>
                      </c:pt>
                      <c:pt idx="26">
                        <c:v>3000</c:v>
                      </c:pt>
                      <c:pt idx="27">
                        <c:v>3000</c:v>
                      </c:pt>
                      <c:pt idx="28">
                        <c:v>3000</c:v>
                      </c:pt>
                      <c:pt idx="29">
                        <c:v>3000</c:v>
                      </c:pt>
                      <c:pt idx="30">
                        <c:v>3000</c:v>
                      </c:pt>
                      <c:pt idx="31">
                        <c:v>3000</c:v>
                      </c:pt>
                      <c:pt idx="32">
                        <c:v>3000</c:v>
                      </c:pt>
                      <c:pt idx="33">
                        <c:v>3000</c:v>
                      </c:pt>
                      <c:pt idx="34">
                        <c:v>3000</c:v>
                      </c:pt>
                      <c:pt idx="35">
                        <c:v>3000</c:v>
                      </c:pt>
                      <c:pt idx="36">
                        <c:v>3000</c:v>
                      </c:pt>
                      <c:pt idx="37">
                        <c:v>3000</c:v>
                      </c:pt>
                      <c:pt idx="38">
                        <c:v>3000</c:v>
                      </c:pt>
                      <c:pt idx="39">
                        <c:v>3000</c:v>
                      </c:pt>
                      <c:pt idx="40">
                        <c:v>3000</c:v>
                      </c:pt>
                      <c:pt idx="41">
                        <c:v>3000</c:v>
                      </c:pt>
                      <c:pt idx="42">
                        <c:v>3000</c:v>
                      </c:pt>
                      <c:pt idx="43">
                        <c:v>3000</c:v>
                      </c:pt>
                      <c:pt idx="44">
                        <c:v>3000</c:v>
                      </c:pt>
                      <c:pt idx="45">
                        <c:v>3000</c:v>
                      </c:pt>
                      <c:pt idx="46">
                        <c:v>3000</c:v>
                      </c:pt>
                      <c:pt idx="47">
                        <c:v>3000</c:v>
                      </c:pt>
                      <c:pt idx="48">
                        <c:v>3000</c:v>
                      </c:pt>
                      <c:pt idx="49">
                        <c:v>3000</c:v>
                      </c:pt>
                      <c:pt idx="50">
                        <c:v>3000</c:v>
                      </c:pt>
                      <c:pt idx="51">
                        <c:v>3000</c:v>
                      </c:pt>
                      <c:pt idx="52">
                        <c:v>3000</c:v>
                      </c:pt>
                      <c:pt idx="53">
                        <c:v>3000</c:v>
                      </c:pt>
                      <c:pt idx="54">
                        <c:v>3000</c:v>
                      </c:pt>
                      <c:pt idx="55">
                        <c:v>3000</c:v>
                      </c:pt>
                      <c:pt idx="56">
                        <c:v>3000</c:v>
                      </c:pt>
                      <c:pt idx="57">
                        <c:v>3000</c:v>
                      </c:pt>
                      <c:pt idx="58">
                        <c:v>3000</c:v>
                      </c:pt>
                      <c:pt idx="59">
                        <c:v>3000</c:v>
                      </c:pt>
                      <c:pt idx="60">
                        <c:v>3000</c:v>
                      </c:pt>
                      <c:pt idx="61">
                        <c:v>3000</c:v>
                      </c:pt>
                      <c:pt idx="62">
                        <c:v>3000</c:v>
                      </c:pt>
                      <c:pt idx="63">
                        <c:v>3000</c:v>
                      </c:pt>
                      <c:pt idx="64">
                        <c:v>3000</c:v>
                      </c:pt>
                      <c:pt idx="65">
                        <c:v>3000</c:v>
                      </c:pt>
                      <c:pt idx="66">
                        <c:v>3000</c:v>
                      </c:pt>
                      <c:pt idx="67">
                        <c:v>3000</c:v>
                      </c:pt>
                      <c:pt idx="68">
                        <c:v>3000</c:v>
                      </c:pt>
                      <c:pt idx="69">
                        <c:v>3000</c:v>
                      </c:pt>
                      <c:pt idx="70">
                        <c:v>3000</c:v>
                      </c:pt>
                      <c:pt idx="71">
                        <c:v>3000</c:v>
                      </c:pt>
                      <c:pt idx="72">
                        <c:v>3000</c:v>
                      </c:pt>
                      <c:pt idx="73">
                        <c:v>3000</c:v>
                      </c:pt>
                      <c:pt idx="74">
                        <c:v>3000</c:v>
                      </c:pt>
                      <c:pt idx="75">
                        <c:v>3000</c:v>
                      </c:pt>
                      <c:pt idx="76">
                        <c:v>3000</c:v>
                      </c:pt>
                      <c:pt idx="77">
                        <c:v>3000</c:v>
                      </c:pt>
                      <c:pt idx="78">
                        <c:v>3000</c:v>
                      </c:pt>
                      <c:pt idx="79">
                        <c:v>3000</c:v>
                      </c:pt>
                      <c:pt idx="80">
                        <c:v>3000</c:v>
                      </c:pt>
                      <c:pt idx="81">
                        <c:v>3000</c:v>
                      </c:pt>
                      <c:pt idx="82">
                        <c:v>3000</c:v>
                      </c:pt>
                      <c:pt idx="83">
                        <c:v>3000</c:v>
                      </c:pt>
                      <c:pt idx="84">
                        <c:v>3000</c:v>
                      </c:pt>
                      <c:pt idx="85">
                        <c:v>3000</c:v>
                      </c:pt>
                      <c:pt idx="86">
                        <c:v>3000</c:v>
                      </c:pt>
                      <c:pt idx="87">
                        <c:v>3000</c:v>
                      </c:pt>
                      <c:pt idx="88">
                        <c:v>3000</c:v>
                      </c:pt>
                      <c:pt idx="89">
                        <c:v>3000</c:v>
                      </c:pt>
                      <c:pt idx="90">
                        <c:v>3000</c:v>
                      </c:pt>
                      <c:pt idx="91">
                        <c:v>3000</c:v>
                      </c:pt>
                      <c:pt idx="92">
                        <c:v>3000</c:v>
                      </c:pt>
                      <c:pt idx="93">
                        <c:v>3000</c:v>
                      </c:pt>
                      <c:pt idx="94">
                        <c:v>3000</c:v>
                      </c:pt>
                      <c:pt idx="95">
                        <c:v>3000</c:v>
                      </c:pt>
                      <c:pt idx="96">
                        <c:v>3000</c:v>
                      </c:pt>
                      <c:pt idx="97">
                        <c:v>3000</c:v>
                      </c:pt>
                      <c:pt idx="98">
                        <c:v>3000</c:v>
                      </c:pt>
                      <c:pt idx="99">
                        <c:v>3000</c:v>
                      </c:pt>
                      <c:pt idx="100">
                        <c:v>3000</c:v>
                      </c:pt>
                      <c:pt idx="101">
                        <c:v>3000</c:v>
                      </c:pt>
                      <c:pt idx="102">
                        <c:v>3000</c:v>
                      </c:pt>
                      <c:pt idx="103">
                        <c:v>3000</c:v>
                      </c:pt>
                      <c:pt idx="104">
                        <c:v>3000</c:v>
                      </c:pt>
                      <c:pt idx="105">
                        <c:v>3000</c:v>
                      </c:pt>
                      <c:pt idx="106">
                        <c:v>3000</c:v>
                      </c:pt>
                      <c:pt idx="107">
                        <c:v>3000</c:v>
                      </c:pt>
                      <c:pt idx="108">
                        <c:v>3000</c:v>
                      </c:pt>
                      <c:pt idx="109">
                        <c:v>3000</c:v>
                      </c:pt>
                      <c:pt idx="110">
                        <c:v>3000</c:v>
                      </c:pt>
                      <c:pt idx="111">
                        <c:v>3000</c:v>
                      </c:pt>
                      <c:pt idx="112">
                        <c:v>3000</c:v>
                      </c:pt>
                      <c:pt idx="113">
                        <c:v>3000</c:v>
                      </c:pt>
                      <c:pt idx="114">
                        <c:v>3000</c:v>
                      </c:pt>
                      <c:pt idx="115">
                        <c:v>3000</c:v>
                      </c:pt>
                      <c:pt idx="116">
                        <c:v>3000</c:v>
                      </c:pt>
                      <c:pt idx="117">
                        <c:v>3000</c:v>
                      </c:pt>
                      <c:pt idx="118">
                        <c:v>3000</c:v>
                      </c:pt>
                      <c:pt idx="119">
                        <c:v>3000</c:v>
                      </c:pt>
                      <c:pt idx="120">
                        <c:v>3000</c:v>
                      </c:pt>
                      <c:pt idx="121">
                        <c:v>3000</c:v>
                      </c:pt>
                      <c:pt idx="122">
                        <c:v>3000</c:v>
                      </c:pt>
                      <c:pt idx="123">
                        <c:v>3000</c:v>
                      </c:pt>
                      <c:pt idx="124">
                        <c:v>3000</c:v>
                      </c:pt>
                      <c:pt idx="125">
                        <c:v>3000</c:v>
                      </c:pt>
                      <c:pt idx="126">
                        <c:v>3000</c:v>
                      </c:pt>
                      <c:pt idx="127">
                        <c:v>3000</c:v>
                      </c:pt>
                      <c:pt idx="128">
                        <c:v>3000</c:v>
                      </c:pt>
                      <c:pt idx="129">
                        <c:v>3000</c:v>
                      </c:pt>
                      <c:pt idx="130">
                        <c:v>3000</c:v>
                      </c:pt>
                      <c:pt idx="131">
                        <c:v>3000</c:v>
                      </c:pt>
                    </c:numCache>
                  </c:numRef>
                </c:val>
                <c:smooth val="0"/>
                <c:extLst>
                  <c:ext xmlns:c16="http://schemas.microsoft.com/office/drawing/2014/chart" uri="{C3380CC4-5D6E-409C-BE32-E72D297353CC}">
                    <c16:uniqueId val="{00000002-D0AF-46D6-AC47-D91E9BB1760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'Step 3'!$F$1</c15:sqref>
                        </c15:formulaRef>
                      </c:ext>
                    </c:extLst>
                    <c:strCache>
                      <c:ptCount val="1"/>
                      <c:pt idx="0">
                        <c:v> Inventory Start </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'Step 3'!$A$2:$A$133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3'!$F$2:$F$133</c15:sqref>
                        </c15:formulaRef>
                      </c:ext>
                    </c:extLst>
                    <c:numCache>
                      <c:formatCode>_-* #,##0\ _€_-;\-* #,##0\ _€_-;_-* "-"??\ _€_-;_-@_-</c:formatCode>
                      <c:ptCount val="132"/>
                      <c:pt idx="0">
                        <c:v>1000</c:v>
                      </c:pt>
                      <c:pt idx="1">
                        <c:v>648</c:v>
                      </c:pt>
                      <c:pt idx="2">
                        <c:v>2313</c:v>
                      </c:pt>
                      <c:pt idx="3">
                        <c:v>2300</c:v>
                      </c:pt>
                      <c:pt idx="4">
                        <c:v>2275</c:v>
                      </c:pt>
                      <c:pt idx="5">
                        <c:v>2209</c:v>
                      </c:pt>
                      <c:pt idx="6">
                        <c:v>2092</c:v>
                      </c:pt>
                      <c:pt idx="7">
                        <c:v>2120</c:v>
                      </c:pt>
                      <c:pt idx="8">
                        <c:v>2249</c:v>
                      </c:pt>
                      <c:pt idx="9">
                        <c:v>2381</c:v>
                      </c:pt>
                      <c:pt idx="10">
                        <c:v>2167</c:v>
                      </c:pt>
                      <c:pt idx="11">
                        <c:v>1913</c:v>
                      </c:pt>
                      <c:pt idx="12">
                        <c:v>1963</c:v>
                      </c:pt>
                      <c:pt idx="13">
                        <c:v>2120</c:v>
                      </c:pt>
                      <c:pt idx="14">
                        <c:v>2158</c:v>
                      </c:pt>
                      <c:pt idx="15">
                        <c:v>2147</c:v>
                      </c:pt>
                      <c:pt idx="16">
                        <c:v>2028</c:v>
                      </c:pt>
                      <c:pt idx="17">
                        <c:v>1966</c:v>
                      </c:pt>
                      <c:pt idx="18">
                        <c:v>1966</c:v>
                      </c:pt>
                      <c:pt idx="19">
                        <c:v>2021</c:v>
                      </c:pt>
                      <c:pt idx="20">
                        <c:v>2336</c:v>
                      </c:pt>
                      <c:pt idx="21">
                        <c:v>2351</c:v>
                      </c:pt>
                      <c:pt idx="22">
                        <c:v>2234</c:v>
                      </c:pt>
                      <c:pt idx="23">
                        <c:v>2343</c:v>
                      </c:pt>
                      <c:pt idx="24">
                        <c:v>2315</c:v>
                      </c:pt>
                      <c:pt idx="25">
                        <c:v>2418</c:v>
                      </c:pt>
                      <c:pt idx="26">
                        <c:v>2549</c:v>
                      </c:pt>
                      <c:pt idx="27">
                        <c:v>2378</c:v>
                      </c:pt>
                      <c:pt idx="28">
                        <c:v>2392</c:v>
                      </c:pt>
                      <c:pt idx="29">
                        <c:v>2333</c:v>
                      </c:pt>
                      <c:pt idx="30">
                        <c:v>2228</c:v>
                      </c:pt>
                      <c:pt idx="31">
                        <c:v>2239</c:v>
                      </c:pt>
                      <c:pt idx="32">
                        <c:v>2245</c:v>
                      </c:pt>
                      <c:pt idx="33">
                        <c:v>2176</c:v>
                      </c:pt>
                      <c:pt idx="34">
                        <c:v>2103</c:v>
                      </c:pt>
                      <c:pt idx="35">
                        <c:v>2126</c:v>
                      </c:pt>
                      <c:pt idx="36">
                        <c:v>2025</c:v>
                      </c:pt>
                      <c:pt idx="37">
                        <c:v>2189</c:v>
                      </c:pt>
                      <c:pt idx="38">
                        <c:v>2324</c:v>
                      </c:pt>
                      <c:pt idx="39">
                        <c:v>2131</c:v>
                      </c:pt>
                      <c:pt idx="40">
                        <c:v>2134</c:v>
                      </c:pt>
                      <c:pt idx="41">
                        <c:v>2098</c:v>
                      </c:pt>
                      <c:pt idx="42">
                        <c:v>1996</c:v>
                      </c:pt>
                      <c:pt idx="43">
                        <c:v>2043</c:v>
                      </c:pt>
                      <c:pt idx="44">
                        <c:v>2111</c:v>
                      </c:pt>
                      <c:pt idx="45">
                        <c:v>1997</c:v>
                      </c:pt>
                      <c:pt idx="46">
                        <c:v>1927</c:v>
                      </c:pt>
                      <c:pt idx="47">
                        <c:v>1836</c:v>
                      </c:pt>
                      <c:pt idx="48">
                        <c:v>1851</c:v>
                      </c:pt>
                      <c:pt idx="49">
                        <c:v>2035</c:v>
                      </c:pt>
                      <c:pt idx="50">
                        <c:v>2054</c:v>
                      </c:pt>
                      <c:pt idx="51">
                        <c:v>1977</c:v>
                      </c:pt>
                      <c:pt idx="52">
                        <c:v>1939</c:v>
                      </c:pt>
                      <c:pt idx="53">
                        <c:v>1765</c:v>
                      </c:pt>
                      <c:pt idx="54">
                        <c:v>1753</c:v>
                      </c:pt>
                      <c:pt idx="55">
                        <c:v>1971</c:v>
                      </c:pt>
                      <c:pt idx="56">
                        <c:v>2055</c:v>
                      </c:pt>
                      <c:pt idx="57">
                        <c:v>2020</c:v>
                      </c:pt>
                      <c:pt idx="58">
                        <c:v>1830</c:v>
                      </c:pt>
                      <c:pt idx="59">
                        <c:v>1770</c:v>
                      </c:pt>
                      <c:pt idx="60">
                        <c:v>2081</c:v>
                      </c:pt>
                      <c:pt idx="61">
                        <c:v>1951</c:v>
                      </c:pt>
                      <c:pt idx="62">
                        <c:v>1681</c:v>
                      </c:pt>
                      <c:pt idx="63">
                        <c:v>1730</c:v>
                      </c:pt>
                      <c:pt idx="64">
                        <c:v>1703</c:v>
                      </c:pt>
                      <c:pt idx="65">
                        <c:v>1705</c:v>
                      </c:pt>
                      <c:pt idx="66">
                        <c:v>1709</c:v>
                      </c:pt>
                      <c:pt idx="67">
                        <c:v>1842</c:v>
                      </c:pt>
                      <c:pt idx="68">
                        <c:v>1884</c:v>
                      </c:pt>
                      <c:pt idx="69">
                        <c:v>1849</c:v>
                      </c:pt>
                      <c:pt idx="70">
                        <c:v>1742</c:v>
                      </c:pt>
                      <c:pt idx="71">
                        <c:v>1674</c:v>
                      </c:pt>
                      <c:pt idx="72">
                        <c:v>1956</c:v>
                      </c:pt>
                      <c:pt idx="73">
                        <c:v>1944</c:v>
                      </c:pt>
                      <c:pt idx="74">
                        <c:v>1815</c:v>
                      </c:pt>
                      <c:pt idx="75">
                        <c:v>1994</c:v>
                      </c:pt>
                      <c:pt idx="76">
                        <c:v>1881</c:v>
                      </c:pt>
                      <c:pt idx="77">
                        <c:v>1692</c:v>
                      </c:pt>
                      <c:pt idx="78">
                        <c:v>1844</c:v>
                      </c:pt>
                      <c:pt idx="79">
                        <c:v>1993</c:v>
                      </c:pt>
                      <c:pt idx="80">
                        <c:v>1867</c:v>
                      </c:pt>
                      <c:pt idx="81">
                        <c:v>1699</c:v>
                      </c:pt>
                      <c:pt idx="82">
                        <c:v>1740</c:v>
                      </c:pt>
                      <c:pt idx="83">
                        <c:v>1835</c:v>
                      </c:pt>
                      <c:pt idx="84">
                        <c:v>1977</c:v>
                      </c:pt>
                      <c:pt idx="85">
                        <c:v>1644</c:v>
                      </c:pt>
                      <c:pt idx="86">
                        <c:v>1185</c:v>
                      </c:pt>
                      <c:pt idx="87">
                        <c:v>1088</c:v>
                      </c:pt>
                      <c:pt idx="88">
                        <c:v>1038</c:v>
                      </c:pt>
                      <c:pt idx="89">
                        <c:v>1321</c:v>
                      </c:pt>
                      <c:pt idx="90">
                        <c:v>1623</c:v>
                      </c:pt>
                      <c:pt idx="91">
                        <c:v>1686</c:v>
                      </c:pt>
                      <c:pt idx="92">
                        <c:v>1514</c:v>
                      </c:pt>
                      <c:pt idx="93">
                        <c:v>1514</c:v>
                      </c:pt>
                      <c:pt idx="94">
                        <c:v>1552</c:v>
                      </c:pt>
                      <c:pt idx="95">
                        <c:v>1512</c:v>
                      </c:pt>
                      <c:pt idx="96">
                        <c:v>1486</c:v>
                      </c:pt>
                      <c:pt idx="97">
                        <c:v>1547</c:v>
                      </c:pt>
                      <c:pt idx="98">
                        <c:v>1715</c:v>
                      </c:pt>
                      <c:pt idx="99">
                        <c:v>1579</c:v>
                      </c:pt>
                      <c:pt idx="100">
                        <c:v>1482</c:v>
                      </c:pt>
                      <c:pt idx="101">
                        <c:v>1574</c:v>
                      </c:pt>
                      <c:pt idx="102">
                        <c:v>1458</c:v>
                      </c:pt>
                      <c:pt idx="103">
                        <c:v>1534</c:v>
                      </c:pt>
                      <c:pt idx="104">
                        <c:v>1523</c:v>
                      </c:pt>
                      <c:pt idx="105">
                        <c:v>1363</c:v>
                      </c:pt>
                      <c:pt idx="106">
                        <c:v>1213</c:v>
                      </c:pt>
                      <c:pt idx="107">
                        <c:v>1056</c:v>
                      </c:pt>
                      <c:pt idx="108">
                        <c:v>1042</c:v>
                      </c:pt>
                      <c:pt idx="109">
                        <c:v>934</c:v>
                      </c:pt>
                      <c:pt idx="110">
                        <c:v>1059</c:v>
                      </c:pt>
                      <c:pt idx="111">
                        <c:v>1168</c:v>
                      </c:pt>
                      <c:pt idx="112">
                        <c:v>1015</c:v>
                      </c:pt>
                      <c:pt idx="113">
                        <c:v>1116</c:v>
                      </c:pt>
                      <c:pt idx="114">
                        <c:v>1360</c:v>
                      </c:pt>
                      <c:pt idx="115">
                        <c:v>1556</c:v>
                      </c:pt>
                      <c:pt idx="116">
                        <c:v>1333</c:v>
                      </c:pt>
                      <c:pt idx="117">
                        <c:v>776</c:v>
                      </c:pt>
                      <c:pt idx="118">
                        <c:v>1031</c:v>
                      </c:pt>
                      <c:pt idx="119">
                        <c:v>1193</c:v>
                      </c:pt>
                      <c:pt idx="120">
                        <c:v>1103</c:v>
                      </c:pt>
                    </c:numCache>
                  </c:numRef>
                </c:val>
                <c:smooth val="0"/>
                <c:extLst xmlns:c15="http://schemas.microsoft.com/office/drawing/2012/chart">
                  <c:ext xmlns:c16="http://schemas.microsoft.com/office/drawing/2014/chart" uri="{C3380CC4-5D6E-409C-BE32-E72D297353CC}">
                    <c16:uniqueId val="{00000003-D0AF-46D6-AC47-D91E9BB1760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'Step 3'!$G$1</c15:sqref>
                        </c15:formulaRef>
                      </c:ext>
                    </c:extLst>
                    <c:strCache>
                      <c:ptCount val="1"/>
                      <c:pt idx="0">
                        <c:v> Sales </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'Step 3'!$A$2:$A$133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3'!$G$2:$G$133</c15:sqref>
                        </c15:formulaRef>
                      </c:ext>
                    </c:extLst>
                    <c:numCache>
                      <c:formatCode>_-* #,##0\ _€_-;\-* #,##0\ _€_-;_-* "-"??\ _€_-;_-@_-</c:formatCode>
                      <c:ptCount val="132"/>
                      <c:pt idx="0">
                        <c:v>352</c:v>
                      </c:pt>
                      <c:pt idx="1">
                        <c:v>335</c:v>
                      </c:pt>
                      <c:pt idx="2">
                        <c:v>365</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1042</c:v>
                      </c:pt>
                      <c:pt idx="109">
                        <c:v>899</c:v>
                      </c:pt>
                      <c:pt idx="110">
                        <c:v>933</c:v>
                      </c:pt>
                      <c:pt idx="111">
                        <c:v>1052</c:v>
                      </c:pt>
                      <c:pt idx="112">
                        <c:v>832</c:v>
                      </c:pt>
                      <c:pt idx="113">
                        <c:v>808</c:v>
                      </c:pt>
                      <c:pt idx="114">
                        <c:v>636</c:v>
                      </c:pt>
                      <c:pt idx="115">
                        <c:v>1031</c:v>
                      </c:pt>
                      <c:pt idx="116">
                        <c:v>1193</c:v>
                      </c:pt>
                      <c:pt idx="117">
                        <c:v>776</c:v>
                      </c:pt>
                      <c:pt idx="118">
                        <c:v>1031</c:v>
                      </c:pt>
                      <c:pt idx="119">
                        <c:v>866</c:v>
                      </c:pt>
                      <c:pt idx="120">
                        <c:v>1103</c:v>
                      </c:pt>
                    </c:numCache>
                  </c:numRef>
                </c:val>
                <c:smooth val="0"/>
                <c:extLst xmlns:c15="http://schemas.microsoft.com/office/drawing/2012/chart">
                  <c:ext xmlns:c16="http://schemas.microsoft.com/office/drawing/2014/chart" uri="{C3380CC4-5D6E-409C-BE32-E72D297353CC}">
                    <c16:uniqueId val="{00000004-D0AF-46D6-AC47-D91E9BB1760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'Step 3'!$I$1</c15:sqref>
                        </c15:formulaRef>
                      </c:ext>
                    </c:extLst>
                    <c:strCache>
                      <c:ptCount val="1"/>
                      <c:pt idx="0">
                        <c:v> Inventory End </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'Step 3'!$A$2:$A$133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3'!$I$2:$I$133</c15:sqref>
                        </c15:formulaRef>
                      </c:ext>
                    </c:extLst>
                    <c:numCache>
                      <c:formatCode>_-* #,##0\ _€_-;\-* #,##0\ _€_-;_-* "-"??\ _€_-;_-@_-</c:formatCode>
                      <c:ptCount val="132"/>
                      <c:pt idx="0">
                        <c:v>648</c:v>
                      </c:pt>
                      <c:pt idx="1">
                        <c:v>313</c:v>
                      </c:pt>
                      <c:pt idx="2">
                        <c:v>1948</c:v>
                      </c:pt>
                      <c:pt idx="3">
                        <c:v>1940</c:v>
                      </c:pt>
                      <c:pt idx="4">
                        <c:v>1844</c:v>
                      </c:pt>
                      <c:pt idx="5">
                        <c:v>1732</c:v>
                      </c:pt>
                      <c:pt idx="6">
                        <c:v>1689</c:v>
                      </c:pt>
                      <c:pt idx="7">
                        <c:v>1772</c:v>
                      </c:pt>
                      <c:pt idx="8">
                        <c:v>1978</c:v>
                      </c:pt>
                      <c:pt idx="9">
                        <c:v>1819</c:v>
                      </c:pt>
                      <c:pt idx="10">
                        <c:v>1642</c:v>
                      </c:pt>
                      <c:pt idx="11">
                        <c:v>1401</c:v>
                      </c:pt>
                      <c:pt idx="12">
                        <c:v>1595</c:v>
                      </c:pt>
                      <c:pt idx="13">
                        <c:v>1646</c:v>
                      </c:pt>
                      <c:pt idx="14">
                        <c:v>1779</c:v>
                      </c:pt>
                      <c:pt idx="15">
                        <c:v>1554</c:v>
                      </c:pt>
                      <c:pt idx="16">
                        <c:v>1587</c:v>
                      </c:pt>
                      <c:pt idx="17">
                        <c:v>1373</c:v>
                      </c:pt>
                      <c:pt idx="18">
                        <c:v>1580</c:v>
                      </c:pt>
                      <c:pt idx="19">
                        <c:v>1743</c:v>
                      </c:pt>
                      <c:pt idx="20">
                        <c:v>1965</c:v>
                      </c:pt>
                      <c:pt idx="21">
                        <c:v>1956</c:v>
                      </c:pt>
                      <c:pt idx="22">
                        <c:v>1972</c:v>
                      </c:pt>
                      <c:pt idx="23">
                        <c:v>1920</c:v>
                      </c:pt>
                      <c:pt idx="24">
                        <c:v>2156</c:v>
                      </c:pt>
                      <c:pt idx="25">
                        <c:v>2126</c:v>
                      </c:pt>
                      <c:pt idx="26">
                        <c:v>2219</c:v>
                      </c:pt>
                      <c:pt idx="27">
                        <c:v>2100</c:v>
                      </c:pt>
                      <c:pt idx="28">
                        <c:v>2003</c:v>
                      </c:pt>
                      <c:pt idx="29">
                        <c:v>1950</c:v>
                      </c:pt>
                      <c:pt idx="30">
                        <c:v>1850</c:v>
                      </c:pt>
                      <c:pt idx="31">
                        <c:v>1862</c:v>
                      </c:pt>
                      <c:pt idx="32">
                        <c:v>1798</c:v>
                      </c:pt>
                      <c:pt idx="33">
                        <c:v>1726</c:v>
                      </c:pt>
                      <c:pt idx="34">
                        <c:v>1679</c:v>
                      </c:pt>
                      <c:pt idx="35">
                        <c:v>1575</c:v>
                      </c:pt>
                      <c:pt idx="36">
                        <c:v>1765</c:v>
                      </c:pt>
                      <c:pt idx="37">
                        <c:v>1773</c:v>
                      </c:pt>
                      <c:pt idx="38">
                        <c:v>1871</c:v>
                      </c:pt>
                      <c:pt idx="39">
                        <c:v>1718</c:v>
                      </c:pt>
                      <c:pt idx="40">
                        <c:v>1645</c:v>
                      </c:pt>
                      <c:pt idx="41">
                        <c:v>1583</c:v>
                      </c:pt>
                      <c:pt idx="42">
                        <c:v>1554</c:v>
                      </c:pt>
                      <c:pt idx="43">
                        <c:v>1596</c:v>
                      </c:pt>
                      <c:pt idx="44">
                        <c:v>1555</c:v>
                      </c:pt>
                      <c:pt idx="45">
                        <c:v>1480</c:v>
                      </c:pt>
                      <c:pt idx="46">
                        <c:v>1280</c:v>
                      </c:pt>
                      <c:pt idx="47">
                        <c:v>1334</c:v>
                      </c:pt>
                      <c:pt idx="48">
                        <c:v>1388</c:v>
                      </c:pt>
                      <c:pt idx="49">
                        <c:v>1552</c:v>
                      </c:pt>
                      <c:pt idx="50">
                        <c:v>1514</c:v>
                      </c:pt>
                      <c:pt idx="51">
                        <c:v>1456</c:v>
                      </c:pt>
                      <c:pt idx="52">
                        <c:v>1225</c:v>
                      </c:pt>
                      <c:pt idx="53">
                        <c:v>1232</c:v>
                      </c:pt>
                      <c:pt idx="54">
                        <c:v>1257</c:v>
                      </c:pt>
                      <c:pt idx="55">
                        <c:v>1522</c:v>
                      </c:pt>
                      <c:pt idx="56">
                        <c:v>1524</c:v>
                      </c:pt>
                      <c:pt idx="57">
                        <c:v>1381</c:v>
                      </c:pt>
                      <c:pt idx="58">
                        <c:v>1239</c:v>
                      </c:pt>
                      <c:pt idx="59">
                        <c:v>1442</c:v>
                      </c:pt>
                      <c:pt idx="60">
                        <c:v>1360</c:v>
                      </c:pt>
                      <c:pt idx="61">
                        <c:v>1353</c:v>
                      </c:pt>
                      <c:pt idx="62">
                        <c:v>1009</c:v>
                      </c:pt>
                      <c:pt idx="63">
                        <c:v>1105</c:v>
                      </c:pt>
                      <c:pt idx="64">
                        <c:v>1033</c:v>
                      </c:pt>
                      <c:pt idx="65">
                        <c:v>1084</c:v>
                      </c:pt>
                      <c:pt idx="66">
                        <c:v>1172</c:v>
                      </c:pt>
                      <c:pt idx="67">
                        <c:v>1263</c:v>
                      </c:pt>
                      <c:pt idx="68">
                        <c:v>1312</c:v>
                      </c:pt>
                      <c:pt idx="69">
                        <c:v>1163</c:v>
                      </c:pt>
                      <c:pt idx="70">
                        <c:v>1102</c:v>
                      </c:pt>
                      <c:pt idx="71">
                        <c:v>1270</c:v>
                      </c:pt>
                      <c:pt idx="72">
                        <c:v>1304</c:v>
                      </c:pt>
                      <c:pt idx="73">
                        <c:v>1411</c:v>
                      </c:pt>
                      <c:pt idx="74">
                        <c:v>1342</c:v>
                      </c:pt>
                      <c:pt idx="75">
                        <c:v>1348</c:v>
                      </c:pt>
                      <c:pt idx="76">
                        <c:v>1219</c:v>
                      </c:pt>
                      <c:pt idx="77">
                        <c:v>1198</c:v>
                      </c:pt>
                      <c:pt idx="78">
                        <c:v>1331</c:v>
                      </c:pt>
                      <c:pt idx="79">
                        <c:v>1373</c:v>
                      </c:pt>
                      <c:pt idx="80">
                        <c:v>1186</c:v>
                      </c:pt>
                      <c:pt idx="81">
                        <c:v>1120</c:v>
                      </c:pt>
                      <c:pt idx="82">
                        <c:v>1154</c:v>
                      </c:pt>
                      <c:pt idx="83">
                        <c:v>1398</c:v>
                      </c:pt>
                      <c:pt idx="84">
                        <c:v>1058</c:v>
                      </c:pt>
                      <c:pt idx="85">
                        <c:v>748</c:v>
                      </c:pt>
                      <c:pt idx="86">
                        <c:v>169</c:v>
                      </c:pt>
                      <c:pt idx="87">
                        <c:v>142</c:v>
                      </c:pt>
                      <c:pt idx="88">
                        <c:v>305</c:v>
                      </c:pt>
                      <c:pt idx="89">
                        <c:v>677</c:v>
                      </c:pt>
                      <c:pt idx="90">
                        <c:v>953</c:v>
                      </c:pt>
                      <c:pt idx="91">
                        <c:v>870</c:v>
                      </c:pt>
                      <c:pt idx="92">
                        <c:v>844</c:v>
                      </c:pt>
                      <c:pt idx="93">
                        <c:v>736</c:v>
                      </c:pt>
                      <c:pt idx="94">
                        <c:v>842</c:v>
                      </c:pt>
                      <c:pt idx="95">
                        <c:v>708</c:v>
                      </c:pt>
                      <c:pt idx="96">
                        <c:v>837</c:v>
                      </c:pt>
                      <c:pt idx="97">
                        <c:v>911</c:v>
                      </c:pt>
                      <c:pt idx="98">
                        <c:v>930</c:v>
                      </c:pt>
                      <c:pt idx="99">
                        <c:v>846</c:v>
                      </c:pt>
                      <c:pt idx="100">
                        <c:v>789</c:v>
                      </c:pt>
                      <c:pt idx="101">
                        <c:v>725</c:v>
                      </c:pt>
                      <c:pt idx="102">
                        <c:v>841</c:v>
                      </c:pt>
                      <c:pt idx="103">
                        <c:v>674</c:v>
                      </c:pt>
                      <c:pt idx="104">
                        <c:v>746</c:v>
                      </c:pt>
                      <c:pt idx="105">
                        <c:v>353</c:v>
                      </c:pt>
                      <c:pt idx="106">
                        <c:v>279</c:v>
                      </c:pt>
                      <c:pt idx="107">
                        <c:v>32</c:v>
                      </c:pt>
                      <c:pt idx="108">
                        <c:v>0</c:v>
                      </c:pt>
                      <c:pt idx="109">
                        <c:v>35</c:v>
                      </c:pt>
                      <c:pt idx="110">
                        <c:v>126</c:v>
                      </c:pt>
                      <c:pt idx="111">
                        <c:v>116</c:v>
                      </c:pt>
                      <c:pt idx="112">
                        <c:v>183</c:v>
                      </c:pt>
                      <c:pt idx="113">
                        <c:v>308</c:v>
                      </c:pt>
                      <c:pt idx="114">
                        <c:v>724</c:v>
                      </c:pt>
                      <c:pt idx="115">
                        <c:v>525</c:v>
                      </c:pt>
                      <c:pt idx="116">
                        <c:v>140</c:v>
                      </c:pt>
                      <c:pt idx="117">
                        <c:v>0</c:v>
                      </c:pt>
                      <c:pt idx="118">
                        <c:v>0</c:v>
                      </c:pt>
                      <c:pt idx="119">
                        <c:v>327</c:v>
                      </c:pt>
                      <c:pt idx="120">
                        <c:v>0</c:v>
                      </c:pt>
                    </c:numCache>
                  </c:numRef>
                </c:val>
                <c:smooth val="0"/>
                <c:extLst xmlns:c15="http://schemas.microsoft.com/office/drawing/2012/chart">
                  <c:ext xmlns:c16="http://schemas.microsoft.com/office/drawing/2014/chart" uri="{C3380CC4-5D6E-409C-BE32-E72D297353CC}">
                    <c16:uniqueId val="{00000006-D0AF-46D6-AC47-D91E9BB1760B}"/>
                  </c:ext>
                </c:extLst>
              </c15:ser>
            </c15:filteredLineSeries>
          </c:ext>
        </c:extLst>
      </c:lineChart>
      <c:dateAx>
        <c:axId val="11881783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768"/>
        <c:crosses val="autoZero"/>
        <c:auto val="1"/>
        <c:lblOffset val="100"/>
        <c:baseTimeUnit val="months"/>
      </c:dateAx>
      <c:valAx>
        <c:axId val="1188178768"/>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 4'!$B$1</c:f>
              <c:strCache>
                <c:ptCount val="1"/>
                <c:pt idx="0">
                  <c:v> Demand </c:v>
                </c:pt>
              </c:strCache>
            </c:strRef>
          </c:tx>
          <c:spPr>
            <a:ln w="28575" cap="rnd">
              <a:solidFill>
                <a:schemeClr val="accent1"/>
              </a:solidFill>
              <a:round/>
            </a:ln>
            <a:effectLst/>
          </c:spPr>
          <c:marker>
            <c:symbol val="none"/>
          </c:marker>
          <c:cat>
            <c:numRef>
              <c:f>'Step 4'!$A$2:$A$133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4'!$B$2:$B$133</c:f>
              <c:numCache>
                <c:formatCode>_-* #,##0\ _€_-;\-* #,##0\ _€_-;_-* "-"??\ _€_-;_-@_-</c:formatCode>
                <c:ptCount val="132"/>
                <c:pt idx="0">
                  <c:v>352</c:v>
                </c:pt>
                <c:pt idx="1">
                  <c:v>335</c:v>
                </c:pt>
                <c:pt idx="2">
                  <c:v>365</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numCache>
            </c:numRef>
          </c:val>
          <c:smooth val="0"/>
          <c:extLst>
            <c:ext xmlns:c16="http://schemas.microsoft.com/office/drawing/2014/chart" uri="{C3380CC4-5D6E-409C-BE32-E72D297353CC}">
              <c16:uniqueId val="{00000000-31FD-4001-90E2-D95D46D3D913}"/>
            </c:ext>
          </c:extLst>
        </c:ser>
        <c:ser>
          <c:idx val="1"/>
          <c:order val="1"/>
          <c:tx>
            <c:strRef>
              <c:f>'Step 4'!$C$1</c:f>
              <c:strCache>
                <c:ptCount val="1"/>
                <c:pt idx="0">
                  <c:v> Forecast </c:v>
                </c:pt>
              </c:strCache>
            </c:strRef>
          </c:tx>
          <c:spPr>
            <a:ln w="28575" cap="rnd">
              <a:solidFill>
                <a:schemeClr val="accent2"/>
              </a:solidFill>
              <a:round/>
            </a:ln>
            <a:effectLst/>
          </c:spPr>
          <c:marker>
            <c:symbol val="none"/>
          </c:marker>
          <c:cat>
            <c:numRef>
              <c:f>'Step 4'!$A$2:$A$133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4'!$C$2:$C$133</c:f>
              <c:numCache>
                <c:formatCode>_-* #,##0\ _€_-;\-* #,##0\ _€_-;_-* "-"??\ _€_-;_-@_-</c:formatCode>
                <c:ptCount val="132"/>
                <c:pt idx="0">
                  <c:v>350</c:v>
                </c:pt>
                <c:pt idx="1">
                  <c:v>348</c:v>
                </c:pt>
                <c:pt idx="2">
                  <c:v>367</c:v>
                </c:pt>
                <c:pt idx="3">
                  <c:v>379</c:v>
                </c:pt>
                <c:pt idx="4">
                  <c:v>364</c:v>
                </c:pt>
                <c:pt idx="5">
                  <c:v>378</c:v>
                </c:pt>
                <c:pt idx="6">
                  <c:v>356</c:v>
                </c:pt>
                <c:pt idx="7">
                  <c:v>434</c:v>
                </c:pt>
                <c:pt idx="8">
                  <c:v>433</c:v>
                </c:pt>
                <c:pt idx="9">
                  <c:v>421</c:v>
                </c:pt>
                <c:pt idx="10">
                  <c:v>486</c:v>
                </c:pt>
                <c:pt idx="11">
                  <c:v>423</c:v>
                </c:pt>
                <c:pt idx="12">
                  <c:v>444</c:v>
                </c:pt>
                <c:pt idx="13">
                  <c:v>422</c:v>
                </c:pt>
                <c:pt idx="14">
                  <c:v>477</c:v>
                </c:pt>
                <c:pt idx="15">
                  <c:v>469</c:v>
                </c:pt>
                <c:pt idx="16">
                  <c:v>508</c:v>
                </c:pt>
                <c:pt idx="17">
                  <c:v>484</c:v>
                </c:pt>
                <c:pt idx="18">
                  <c:v>455</c:v>
                </c:pt>
                <c:pt idx="19">
                  <c:v>505</c:v>
                </c:pt>
                <c:pt idx="20">
                  <c:v>452</c:v>
                </c:pt>
                <c:pt idx="21">
                  <c:v>462</c:v>
                </c:pt>
                <c:pt idx="22">
                  <c:v>444</c:v>
                </c:pt>
                <c:pt idx="23">
                  <c:v>304</c:v>
                </c:pt>
                <c:pt idx="24">
                  <c:v>312</c:v>
                </c:pt>
                <c:pt idx="25">
                  <c:v>240</c:v>
                </c:pt>
                <c:pt idx="26">
                  <c:v>251</c:v>
                </c:pt>
                <c:pt idx="27">
                  <c:v>267</c:v>
                </c:pt>
                <c:pt idx="28">
                  <c:v>249</c:v>
                </c:pt>
                <c:pt idx="29">
                  <c:v>276</c:v>
                </c:pt>
                <c:pt idx="30">
                  <c:v>263</c:v>
                </c:pt>
                <c:pt idx="31">
                  <c:v>346</c:v>
                </c:pt>
                <c:pt idx="32">
                  <c:v>380</c:v>
                </c:pt>
                <c:pt idx="33">
                  <c:v>456</c:v>
                </c:pt>
                <c:pt idx="34">
                  <c:v>487</c:v>
                </c:pt>
                <c:pt idx="35">
                  <c:v>401</c:v>
                </c:pt>
                <c:pt idx="36">
                  <c:v>446</c:v>
                </c:pt>
                <c:pt idx="37">
                  <c:v>391</c:v>
                </c:pt>
                <c:pt idx="38">
                  <c:v>434</c:v>
                </c:pt>
                <c:pt idx="39">
                  <c:v>465</c:v>
                </c:pt>
                <c:pt idx="40">
                  <c:v>447</c:v>
                </c:pt>
                <c:pt idx="41">
                  <c:v>457</c:v>
                </c:pt>
                <c:pt idx="42">
                  <c:v>417</c:v>
                </c:pt>
                <c:pt idx="43">
                  <c:v>499</c:v>
                </c:pt>
                <c:pt idx="44">
                  <c:v>516</c:v>
                </c:pt>
                <c:pt idx="45">
                  <c:v>598</c:v>
                </c:pt>
                <c:pt idx="46">
                  <c:v>607</c:v>
                </c:pt>
                <c:pt idx="47">
                  <c:v>529</c:v>
                </c:pt>
                <c:pt idx="48">
                  <c:v>510</c:v>
                </c:pt>
                <c:pt idx="49">
                  <c:v>495</c:v>
                </c:pt>
                <c:pt idx="50">
                  <c:v>530</c:v>
                </c:pt>
                <c:pt idx="51">
                  <c:v>559</c:v>
                </c:pt>
                <c:pt idx="52">
                  <c:v>541</c:v>
                </c:pt>
                <c:pt idx="53">
                  <c:v>593</c:v>
                </c:pt>
                <c:pt idx="54">
                  <c:v>502</c:v>
                </c:pt>
                <c:pt idx="55">
                  <c:v>581</c:v>
                </c:pt>
                <c:pt idx="56">
                  <c:v>568</c:v>
                </c:pt>
                <c:pt idx="57">
                  <c:v>615</c:v>
                </c:pt>
                <c:pt idx="58">
                  <c:v>648</c:v>
                </c:pt>
                <c:pt idx="59">
                  <c:v>526</c:v>
                </c:pt>
                <c:pt idx="60">
                  <c:v>436</c:v>
                </c:pt>
                <c:pt idx="61">
                  <c:v>518</c:v>
                </c:pt>
                <c:pt idx="62">
                  <c:v>588</c:v>
                </c:pt>
                <c:pt idx="63">
                  <c:v>651</c:v>
                </c:pt>
                <c:pt idx="64">
                  <c:v>644</c:v>
                </c:pt>
                <c:pt idx="65">
                  <c:v>651</c:v>
                </c:pt>
                <c:pt idx="66">
                  <c:v>561</c:v>
                </c:pt>
                <c:pt idx="67">
                  <c:v>643</c:v>
                </c:pt>
                <c:pt idx="68">
                  <c:v>659</c:v>
                </c:pt>
                <c:pt idx="69">
                  <c:v>701</c:v>
                </c:pt>
                <c:pt idx="70">
                  <c:v>725</c:v>
                </c:pt>
                <c:pt idx="71">
                  <c:v>583</c:v>
                </c:pt>
                <c:pt idx="72">
                  <c:v>495</c:v>
                </c:pt>
                <c:pt idx="73">
                  <c:v>531</c:v>
                </c:pt>
                <c:pt idx="74">
                  <c:v>564</c:v>
                </c:pt>
                <c:pt idx="75">
                  <c:v>546</c:v>
                </c:pt>
                <c:pt idx="76">
                  <c:v>561</c:v>
                </c:pt>
                <c:pt idx="77">
                  <c:v>579</c:v>
                </c:pt>
                <c:pt idx="78">
                  <c:v>472</c:v>
                </c:pt>
                <c:pt idx="79">
                  <c:v>553</c:v>
                </c:pt>
                <c:pt idx="80">
                  <c:v>603</c:v>
                </c:pt>
                <c:pt idx="81">
                  <c:v>702</c:v>
                </c:pt>
                <c:pt idx="82">
                  <c:v>693</c:v>
                </c:pt>
                <c:pt idx="83">
                  <c:v>550</c:v>
                </c:pt>
                <c:pt idx="84">
                  <c:v>487</c:v>
                </c:pt>
                <c:pt idx="85">
                  <c:v>624</c:v>
                </c:pt>
                <c:pt idx="86">
                  <c:v>788</c:v>
                </c:pt>
                <c:pt idx="87">
                  <c:v>938</c:v>
                </c:pt>
                <c:pt idx="88">
                  <c:v>972</c:v>
                </c:pt>
                <c:pt idx="89">
                  <c:v>914</c:v>
                </c:pt>
                <c:pt idx="90">
                  <c:v>730</c:v>
                </c:pt>
                <c:pt idx="91">
                  <c:v>827</c:v>
                </c:pt>
                <c:pt idx="92">
                  <c:v>874</c:v>
                </c:pt>
                <c:pt idx="93">
                  <c:v>900</c:v>
                </c:pt>
                <c:pt idx="94">
                  <c:v>892</c:v>
                </c:pt>
                <c:pt idx="95">
                  <c:v>687</c:v>
                </c:pt>
                <c:pt idx="96">
                  <c:v>688</c:v>
                </c:pt>
                <c:pt idx="97">
                  <c:v>658</c:v>
                </c:pt>
                <c:pt idx="98">
                  <c:v>685</c:v>
                </c:pt>
                <c:pt idx="99">
                  <c:v>736</c:v>
                </c:pt>
                <c:pt idx="100">
                  <c:v>715</c:v>
                </c:pt>
                <c:pt idx="101">
                  <c:v>686</c:v>
                </c:pt>
                <c:pt idx="102">
                  <c:v>633</c:v>
                </c:pt>
                <c:pt idx="103">
                  <c:v>720</c:v>
                </c:pt>
                <c:pt idx="104">
                  <c:v>807</c:v>
                </c:pt>
                <c:pt idx="105">
                  <c:v>892</c:v>
                </c:pt>
                <c:pt idx="106">
                  <c:v>982</c:v>
                </c:pt>
                <c:pt idx="107">
                  <c:v>823</c:v>
                </c:pt>
                <c:pt idx="108">
                  <c:v>874</c:v>
                </c:pt>
                <c:pt idx="109">
                  <c:v>962</c:v>
                </c:pt>
                <c:pt idx="110">
                  <c:v>1043</c:v>
                </c:pt>
                <c:pt idx="111">
                  <c:v>1076</c:v>
                </c:pt>
                <c:pt idx="112">
                  <c:v>1076</c:v>
                </c:pt>
                <c:pt idx="113">
                  <c:v>992</c:v>
                </c:pt>
                <c:pt idx="114">
                  <c:v>804</c:v>
                </c:pt>
                <c:pt idx="115">
                  <c:v>851</c:v>
                </c:pt>
                <c:pt idx="116">
                  <c:v>946</c:v>
                </c:pt>
                <c:pt idx="117">
                  <c:v>1145</c:v>
                </c:pt>
                <c:pt idx="118">
                  <c:v>1190</c:v>
                </c:pt>
                <c:pt idx="119">
                  <c:v>1151</c:v>
                </c:pt>
                <c:pt idx="120">
                  <c:v>1044</c:v>
                </c:pt>
                <c:pt idx="121">
                  <c:v>1225</c:v>
                </c:pt>
                <c:pt idx="122">
                  <c:v>1359</c:v>
                </c:pt>
                <c:pt idx="123">
                  <c:v>1462</c:v>
                </c:pt>
                <c:pt idx="124">
                  <c:v>1486</c:v>
                </c:pt>
                <c:pt idx="125">
                  <c:v>1502</c:v>
                </c:pt>
                <c:pt idx="126">
                  <c:v>1332</c:v>
                </c:pt>
                <c:pt idx="127">
                  <c:v>1572</c:v>
                </c:pt>
                <c:pt idx="128">
                  <c:v>1694</c:v>
                </c:pt>
                <c:pt idx="129">
                  <c:v>1931</c:v>
                </c:pt>
                <c:pt idx="130">
                  <c:v>2067</c:v>
                </c:pt>
                <c:pt idx="131">
                  <c:v>1782</c:v>
                </c:pt>
              </c:numCache>
            </c:numRef>
          </c:val>
          <c:smooth val="0"/>
          <c:extLst>
            <c:ext xmlns:c16="http://schemas.microsoft.com/office/drawing/2014/chart" uri="{C3380CC4-5D6E-409C-BE32-E72D297353CC}">
              <c16:uniqueId val="{00000001-31FD-4001-90E2-D95D46D3D913}"/>
            </c:ext>
          </c:extLst>
        </c:ser>
        <c:ser>
          <c:idx val="5"/>
          <c:order val="5"/>
          <c:tx>
            <c:strRef>
              <c:f>'Step 4'!$H$1</c:f>
              <c:strCache>
                <c:ptCount val="1"/>
                <c:pt idx="0">
                  <c:v> Lost Sales </c:v>
                </c:pt>
              </c:strCache>
            </c:strRef>
          </c:tx>
          <c:spPr>
            <a:ln w="28575" cap="rnd">
              <a:solidFill>
                <a:schemeClr val="accent6"/>
              </a:solidFill>
              <a:round/>
            </a:ln>
            <a:effectLst/>
          </c:spPr>
          <c:marker>
            <c:symbol val="none"/>
          </c:marker>
          <c:cat>
            <c:numRef>
              <c:f>'Step 4'!$A$2:$A$133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4'!$H$2:$H$133</c:f>
              <c:numCache>
                <c:formatCode>_-* #,##0\ _€_-;\-* #,##0\ _€_-;_-* "-"??\ _€_-;_-@_-</c:formatCode>
                <c:ptCount val="132"/>
                <c:pt idx="0">
                  <c:v>0</c:v>
                </c:pt>
                <c:pt idx="1">
                  <c:v>0</c:v>
                </c:pt>
                <c:pt idx="2">
                  <c:v>52</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numCache>
            </c:numRef>
          </c:val>
          <c:smooth val="0"/>
          <c:extLst>
            <c:ext xmlns:c16="http://schemas.microsoft.com/office/drawing/2014/chart" uri="{C3380CC4-5D6E-409C-BE32-E72D297353CC}">
              <c16:uniqueId val="{00000002-31FD-4001-90E2-D95D46D3D913}"/>
            </c:ext>
          </c:extLst>
        </c:ser>
        <c:ser>
          <c:idx val="7"/>
          <c:order val="7"/>
          <c:tx>
            <c:strRef>
              <c:f>'Step 4'!$J$1</c:f>
              <c:strCache>
                <c:ptCount val="1"/>
                <c:pt idx="0">
                  <c:v> Average Inventory </c:v>
                </c:pt>
              </c:strCache>
            </c:strRef>
          </c:tx>
          <c:spPr>
            <a:ln w="28575" cap="rnd">
              <a:solidFill>
                <a:schemeClr val="accent2">
                  <a:lumMod val="60000"/>
                </a:schemeClr>
              </a:solidFill>
              <a:round/>
            </a:ln>
            <a:effectLst/>
          </c:spPr>
          <c:marker>
            <c:symbol val="none"/>
          </c:marker>
          <c:val>
            <c:numRef>
              <c:f>'Step 4'!$J$2:$J$122</c:f>
              <c:numCache>
                <c:formatCode>_-* #,##0\ _€_-;\-* #,##0\ _€_-;_-* "-"??\ _€_-;_-@_-</c:formatCode>
                <c:ptCount val="121"/>
              </c:numCache>
            </c:numRef>
          </c:val>
          <c:smooth val="0"/>
          <c:extLst>
            <c:ext xmlns:c16="http://schemas.microsoft.com/office/drawing/2014/chart" uri="{C3380CC4-5D6E-409C-BE32-E72D297353CC}">
              <c16:uniqueId val="{00000003-31FD-4001-90E2-D95D46D3D913}"/>
            </c:ext>
          </c:extLst>
        </c:ser>
        <c:dLbls>
          <c:showLegendKey val="0"/>
          <c:showVal val="0"/>
          <c:showCatName val="0"/>
          <c:showSerName val="0"/>
          <c:showPercent val="0"/>
          <c:showBubbleSize val="0"/>
        </c:dLbls>
        <c:smooth val="0"/>
        <c:axId val="1188178352"/>
        <c:axId val="1188178768"/>
        <c:extLst>
          <c:ext xmlns:c15="http://schemas.microsoft.com/office/drawing/2012/chart" uri="{02D57815-91ED-43cb-92C2-25804820EDAC}">
            <c15:filteredLineSeries>
              <c15:ser>
                <c:idx val="2"/>
                <c:order val="2"/>
                <c:tx>
                  <c:strRef>
                    <c:extLst>
                      <c:ext uri="{02D57815-91ED-43cb-92C2-25804820EDAC}">
                        <c15:formulaRef>
                          <c15:sqref>'Step 4'!$D$1</c15:sqref>
                        </c15:formulaRef>
                      </c:ext>
                    </c:extLst>
                    <c:strCache>
                      <c:ptCount val="1"/>
                      <c:pt idx="0">
                        <c:v>Up-to-level</c:v>
                      </c:pt>
                    </c:strCache>
                  </c:strRef>
                </c:tx>
                <c:spPr>
                  <a:ln w="28575" cap="rnd">
                    <a:solidFill>
                      <a:schemeClr val="accent3"/>
                    </a:solidFill>
                    <a:round/>
                  </a:ln>
                  <a:effectLst/>
                </c:spPr>
                <c:marker>
                  <c:symbol val="none"/>
                </c:marker>
                <c:cat>
                  <c:numRef>
                    <c:extLst>
                      <c:ext uri="{02D57815-91ED-43cb-92C2-25804820EDAC}">
                        <c15:formulaRef>
                          <c15:sqref>'Step 4'!$A$2:$A$133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c:ext uri="{02D57815-91ED-43cb-92C2-25804820EDAC}">
                        <c15:formulaRef>
                          <c15:sqref>'Step 4'!$D$2:$D$133</c15:sqref>
                        </c15:formulaRef>
                      </c:ext>
                    </c:extLst>
                    <c:numCache>
                      <c:formatCode>_-* #,##0\ _€_-;\-* #,##0\ _€_-;_-* "-"??\ _€_-;_-@_-</c:formatCode>
                      <c:ptCount val="132"/>
                    </c:numCache>
                  </c:numRef>
                </c:val>
                <c:smooth val="0"/>
                <c:extLst>
                  <c:ext xmlns:c16="http://schemas.microsoft.com/office/drawing/2014/chart" uri="{C3380CC4-5D6E-409C-BE32-E72D297353CC}">
                    <c16:uniqueId val="{00000004-31FD-4001-90E2-D95D46D3D91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'Step 4'!$F$1</c15:sqref>
                        </c15:formulaRef>
                      </c:ext>
                    </c:extLst>
                    <c:strCache>
                      <c:ptCount val="1"/>
                      <c:pt idx="0">
                        <c:v> Inventory Start </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'Step 4'!$A$2:$A$133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4'!$F$2:$F$133</c15:sqref>
                        </c15:formulaRef>
                      </c:ext>
                    </c:extLst>
                    <c:numCache>
                      <c:formatCode>_-* #,##0\ _€_-;\-* #,##0\ _€_-;_-* "-"??\ _€_-;_-@_-</c:formatCode>
                      <c:ptCount val="132"/>
                      <c:pt idx="0">
                        <c:v>1000</c:v>
                      </c:pt>
                      <c:pt idx="1">
                        <c:v>648</c:v>
                      </c:pt>
                      <c:pt idx="2">
                        <c:v>313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xmlns:c15="http://schemas.microsoft.com/office/drawing/2012/chart">
                  <c:ext xmlns:c16="http://schemas.microsoft.com/office/drawing/2014/chart" uri="{C3380CC4-5D6E-409C-BE32-E72D297353CC}">
                    <c16:uniqueId val="{00000005-31FD-4001-90E2-D95D46D3D91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'Step 4'!$G$1</c15:sqref>
                        </c15:formulaRef>
                      </c:ext>
                    </c:extLst>
                    <c:strCache>
                      <c:ptCount val="1"/>
                      <c:pt idx="0">
                        <c:v> Sales </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'Step 4'!$A$2:$A$133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4'!$G$2:$G$133</c15:sqref>
                        </c15:formulaRef>
                      </c:ext>
                    </c:extLst>
                    <c:numCache>
                      <c:formatCode>_-* #,##0\ _€_-;\-* #,##0\ _€_-;_-* "-"??\ _€_-;_-@_-</c:formatCode>
                      <c:ptCount val="132"/>
                      <c:pt idx="0">
                        <c:v>352</c:v>
                      </c:pt>
                      <c:pt idx="1">
                        <c:v>335</c:v>
                      </c:pt>
                      <c:pt idx="2">
                        <c:v>313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xmlns:c15="http://schemas.microsoft.com/office/drawing/2012/chart">
                  <c:ext xmlns:c16="http://schemas.microsoft.com/office/drawing/2014/chart" uri="{C3380CC4-5D6E-409C-BE32-E72D297353CC}">
                    <c16:uniqueId val="{00000006-31FD-4001-90E2-D95D46D3D91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'Step 4'!$I$1</c15:sqref>
                        </c15:formulaRef>
                      </c:ext>
                    </c:extLst>
                    <c:strCache>
                      <c:ptCount val="1"/>
                      <c:pt idx="0">
                        <c:v> Inventory End </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'Step 4'!$A$2:$A$133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4'!$I$2:$I$133</c15:sqref>
                        </c15:formulaRef>
                      </c:ext>
                    </c:extLst>
                    <c:numCache>
                      <c:formatCode>_-* #,##0\ _€_-;\-* #,##0\ _€_-;_-* "-"??\ _€_-;_-@_-</c:formatCode>
                      <c:ptCount val="132"/>
                      <c:pt idx="0">
                        <c:v>648</c:v>
                      </c:pt>
                      <c:pt idx="1">
                        <c:v>313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xmlns:c15="http://schemas.microsoft.com/office/drawing/2012/chart">
                  <c:ext xmlns:c16="http://schemas.microsoft.com/office/drawing/2014/chart" uri="{C3380CC4-5D6E-409C-BE32-E72D297353CC}">
                    <c16:uniqueId val="{00000007-31FD-4001-90E2-D95D46D3D913}"/>
                  </c:ext>
                </c:extLst>
              </c15:ser>
            </c15:filteredLineSeries>
          </c:ext>
        </c:extLst>
      </c:lineChart>
      <c:dateAx>
        <c:axId val="11881783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768"/>
        <c:crosses val="autoZero"/>
        <c:auto val="1"/>
        <c:lblOffset val="100"/>
        <c:baseTimeUnit val="months"/>
      </c:dateAx>
      <c:valAx>
        <c:axId val="1188178768"/>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 5'!$B$1</c:f>
              <c:strCache>
                <c:ptCount val="1"/>
                <c:pt idx="0">
                  <c:v> Demand </c:v>
                </c:pt>
              </c:strCache>
            </c:strRef>
          </c:tx>
          <c:spPr>
            <a:ln w="28575" cap="rnd">
              <a:solidFill>
                <a:schemeClr val="accent1"/>
              </a:solidFill>
              <a:round/>
            </a:ln>
            <a:effectLst/>
          </c:spPr>
          <c:marker>
            <c:symbol val="none"/>
          </c:marker>
          <c:cat>
            <c:numRef>
              <c:f>'Step 5'!$A$2:$A$133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5'!$B$2:$B$133</c:f>
              <c:numCache>
                <c:formatCode>_-* #,##0\ _€_-;\-* #,##0\ _€_-;_-* "-"??\ _€_-;_-@_-</c:formatCode>
                <c:ptCount val="132"/>
                <c:pt idx="0">
                  <c:v>352</c:v>
                </c:pt>
                <c:pt idx="1">
                  <c:v>335</c:v>
                </c:pt>
                <c:pt idx="2">
                  <c:v>365</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numCache>
            </c:numRef>
          </c:val>
          <c:smooth val="0"/>
          <c:extLst>
            <c:ext xmlns:c16="http://schemas.microsoft.com/office/drawing/2014/chart" uri="{C3380CC4-5D6E-409C-BE32-E72D297353CC}">
              <c16:uniqueId val="{00000000-853B-4550-A43D-E1F77D89A5BB}"/>
            </c:ext>
          </c:extLst>
        </c:ser>
        <c:ser>
          <c:idx val="1"/>
          <c:order val="1"/>
          <c:tx>
            <c:strRef>
              <c:f>'Step 5'!$C$1</c:f>
              <c:strCache>
                <c:ptCount val="1"/>
                <c:pt idx="0">
                  <c:v> Forecast </c:v>
                </c:pt>
              </c:strCache>
            </c:strRef>
          </c:tx>
          <c:spPr>
            <a:ln w="28575" cap="rnd">
              <a:solidFill>
                <a:schemeClr val="accent2"/>
              </a:solidFill>
              <a:round/>
            </a:ln>
            <a:effectLst/>
          </c:spPr>
          <c:marker>
            <c:symbol val="none"/>
          </c:marker>
          <c:cat>
            <c:numRef>
              <c:f>'Step 5'!$A$2:$A$133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5'!$C$2:$C$133</c:f>
              <c:numCache>
                <c:formatCode>_-* #,##0\ _€_-;\-* #,##0\ _€_-;_-* "-"??\ _€_-;_-@_-</c:formatCode>
                <c:ptCount val="132"/>
                <c:pt idx="0">
                  <c:v>350</c:v>
                </c:pt>
                <c:pt idx="1">
                  <c:v>348</c:v>
                </c:pt>
                <c:pt idx="2">
                  <c:v>367</c:v>
                </c:pt>
                <c:pt idx="3">
                  <c:v>379</c:v>
                </c:pt>
                <c:pt idx="4">
                  <c:v>364</c:v>
                </c:pt>
                <c:pt idx="5">
                  <c:v>378</c:v>
                </c:pt>
                <c:pt idx="6">
                  <c:v>356</c:v>
                </c:pt>
                <c:pt idx="7">
                  <c:v>434</c:v>
                </c:pt>
                <c:pt idx="8">
                  <c:v>433</c:v>
                </c:pt>
                <c:pt idx="9">
                  <c:v>421</c:v>
                </c:pt>
                <c:pt idx="10">
                  <c:v>486</c:v>
                </c:pt>
                <c:pt idx="11">
                  <c:v>423</c:v>
                </c:pt>
                <c:pt idx="12">
                  <c:v>444</c:v>
                </c:pt>
                <c:pt idx="13">
                  <c:v>422</c:v>
                </c:pt>
                <c:pt idx="14">
                  <c:v>477</c:v>
                </c:pt>
                <c:pt idx="15">
                  <c:v>469</c:v>
                </c:pt>
                <c:pt idx="16">
                  <c:v>508</c:v>
                </c:pt>
                <c:pt idx="17">
                  <c:v>484</c:v>
                </c:pt>
                <c:pt idx="18">
                  <c:v>455</c:v>
                </c:pt>
                <c:pt idx="19">
                  <c:v>505</c:v>
                </c:pt>
                <c:pt idx="20">
                  <c:v>452</c:v>
                </c:pt>
                <c:pt idx="21">
                  <c:v>462</c:v>
                </c:pt>
                <c:pt idx="22">
                  <c:v>444</c:v>
                </c:pt>
                <c:pt idx="23">
                  <c:v>304</c:v>
                </c:pt>
                <c:pt idx="24">
                  <c:v>312</c:v>
                </c:pt>
                <c:pt idx="25">
                  <c:v>240</c:v>
                </c:pt>
                <c:pt idx="26">
                  <c:v>251</c:v>
                </c:pt>
                <c:pt idx="27">
                  <c:v>267</c:v>
                </c:pt>
                <c:pt idx="28">
                  <c:v>249</c:v>
                </c:pt>
                <c:pt idx="29">
                  <c:v>276</c:v>
                </c:pt>
                <c:pt idx="30">
                  <c:v>263</c:v>
                </c:pt>
                <c:pt idx="31">
                  <c:v>346</c:v>
                </c:pt>
                <c:pt idx="32">
                  <c:v>380</c:v>
                </c:pt>
                <c:pt idx="33">
                  <c:v>456</c:v>
                </c:pt>
                <c:pt idx="34">
                  <c:v>487</c:v>
                </c:pt>
                <c:pt idx="35">
                  <c:v>401</c:v>
                </c:pt>
                <c:pt idx="36">
                  <c:v>446</c:v>
                </c:pt>
                <c:pt idx="37">
                  <c:v>391</c:v>
                </c:pt>
                <c:pt idx="38">
                  <c:v>434</c:v>
                </c:pt>
                <c:pt idx="39">
                  <c:v>465</c:v>
                </c:pt>
                <c:pt idx="40">
                  <c:v>447</c:v>
                </c:pt>
                <c:pt idx="41">
                  <c:v>457</c:v>
                </c:pt>
                <c:pt idx="42">
                  <c:v>417</c:v>
                </c:pt>
                <c:pt idx="43">
                  <c:v>499</c:v>
                </c:pt>
                <c:pt idx="44">
                  <c:v>516</c:v>
                </c:pt>
                <c:pt idx="45">
                  <c:v>598</c:v>
                </c:pt>
                <c:pt idx="46">
                  <c:v>607</c:v>
                </c:pt>
                <c:pt idx="47">
                  <c:v>529</c:v>
                </c:pt>
                <c:pt idx="48">
                  <c:v>510</c:v>
                </c:pt>
                <c:pt idx="49">
                  <c:v>495</c:v>
                </c:pt>
                <c:pt idx="50">
                  <c:v>530</c:v>
                </c:pt>
                <c:pt idx="51">
                  <c:v>559</c:v>
                </c:pt>
                <c:pt idx="52">
                  <c:v>541</c:v>
                </c:pt>
                <c:pt idx="53">
                  <c:v>593</c:v>
                </c:pt>
                <c:pt idx="54">
                  <c:v>502</c:v>
                </c:pt>
                <c:pt idx="55">
                  <c:v>581</c:v>
                </c:pt>
                <c:pt idx="56">
                  <c:v>568</c:v>
                </c:pt>
                <c:pt idx="57">
                  <c:v>615</c:v>
                </c:pt>
                <c:pt idx="58">
                  <c:v>648</c:v>
                </c:pt>
                <c:pt idx="59">
                  <c:v>526</c:v>
                </c:pt>
                <c:pt idx="60">
                  <c:v>436</c:v>
                </c:pt>
                <c:pt idx="61">
                  <c:v>518</c:v>
                </c:pt>
                <c:pt idx="62">
                  <c:v>588</c:v>
                </c:pt>
                <c:pt idx="63">
                  <c:v>651</c:v>
                </c:pt>
                <c:pt idx="64">
                  <c:v>644</c:v>
                </c:pt>
                <c:pt idx="65">
                  <c:v>651</c:v>
                </c:pt>
                <c:pt idx="66">
                  <c:v>561</c:v>
                </c:pt>
                <c:pt idx="67">
                  <c:v>643</c:v>
                </c:pt>
                <c:pt idx="68">
                  <c:v>659</c:v>
                </c:pt>
                <c:pt idx="69">
                  <c:v>701</c:v>
                </c:pt>
                <c:pt idx="70">
                  <c:v>725</c:v>
                </c:pt>
                <c:pt idx="71">
                  <c:v>583</c:v>
                </c:pt>
                <c:pt idx="72">
                  <c:v>495</c:v>
                </c:pt>
                <c:pt idx="73">
                  <c:v>531</c:v>
                </c:pt>
                <c:pt idx="74">
                  <c:v>564</c:v>
                </c:pt>
                <c:pt idx="75">
                  <c:v>546</c:v>
                </c:pt>
                <c:pt idx="76">
                  <c:v>561</c:v>
                </c:pt>
                <c:pt idx="77">
                  <c:v>579</c:v>
                </c:pt>
                <c:pt idx="78">
                  <c:v>472</c:v>
                </c:pt>
                <c:pt idx="79">
                  <c:v>553</c:v>
                </c:pt>
                <c:pt idx="80">
                  <c:v>603</c:v>
                </c:pt>
                <c:pt idx="81">
                  <c:v>702</c:v>
                </c:pt>
                <c:pt idx="82">
                  <c:v>693</c:v>
                </c:pt>
                <c:pt idx="83">
                  <c:v>550</c:v>
                </c:pt>
                <c:pt idx="84">
                  <c:v>487</c:v>
                </c:pt>
                <c:pt idx="85">
                  <c:v>624</c:v>
                </c:pt>
                <c:pt idx="86">
                  <c:v>788</c:v>
                </c:pt>
                <c:pt idx="87">
                  <c:v>938</c:v>
                </c:pt>
                <c:pt idx="88">
                  <c:v>972</c:v>
                </c:pt>
                <c:pt idx="89">
                  <c:v>914</c:v>
                </c:pt>
                <c:pt idx="90">
                  <c:v>730</c:v>
                </c:pt>
                <c:pt idx="91">
                  <c:v>827</c:v>
                </c:pt>
                <c:pt idx="92">
                  <c:v>874</c:v>
                </c:pt>
                <c:pt idx="93">
                  <c:v>900</c:v>
                </c:pt>
                <c:pt idx="94">
                  <c:v>892</c:v>
                </c:pt>
                <c:pt idx="95">
                  <c:v>687</c:v>
                </c:pt>
                <c:pt idx="96">
                  <c:v>688</c:v>
                </c:pt>
                <c:pt idx="97">
                  <c:v>658</c:v>
                </c:pt>
                <c:pt idx="98">
                  <c:v>685</c:v>
                </c:pt>
                <c:pt idx="99">
                  <c:v>736</c:v>
                </c:pt>
                <c:pt idx="100">
                  <c:v>715</c:v>
                </c:pt>
                <c:pt idx="101">
                  <c:v>686</c:v>
                </c:pt>
                <c:pt idx="102">
                  <c:v>633</c:v>
                </c:pt>
                <c:pt idx="103">
                  <c:v>720</c:v>
                </c:pt>
                <c:pt idx="104">
                  <c:v>807</c:v>
                </c:pt>
                <c:pt idx="105">
                  <c:v>892</c:v>
                </c:pt>
                <c:pt idx="106">
                  <c:v>982</c:v>
                </c:pt>
                <c:pt idx="107">
                  <c:v>823</c:v>
                </c:pt>
                <c:pt idx="108">
                  <c:v>874</c:v>
                </c:pt>
                <c:pt idx="109">
                  <c:v>962</c:v>
                </c:pt>
                <c:pt idx="110">
                  <c:v>1043</c:v>
                </c:pt>
                <c:pt idx="111">
                  <c:v>1076</c:v>
                </c:pt>
                <c:pt idx="112">
                  <c:v>1076</c:v>
                </c:pt>
                <c:pt idx="113">
                  <c:v>992</c:v>
                </c:pt>
                <c:pt idx="114">
                  <c:v>804</c:v>
                </c:pt>
                <c:pt idx="115">
                  <c:v>851</c:v>
                </c:pt>
                <c:pt idx="116">
                  <c:v>946</c:v>
                </c:pt>
                <c:pt idx="117">
                  <c:v>1145</c:v>
                </c:pt>
                <c:pt idx="118">
                  <c:v>1190</c:v>
                </c:pt>
                <c:pt idx="119">
                  <c:v>1151</c:v>
                </c:pt>
                <c:pt idx="120">
                  <c:v>1044</c:v>
                </c:pt>
                <c:pt idx="121">
                  <c:v>1225</c:v>
                </c:pt>
                <c:pt idx="122">
                  <c:v>1359</c:v>
                </c:pt>
                <c:pt idx="123">
                  <c:v>1462</c:v>
                </c:pt>
                <c:pt idx="124">
                  <c:v>1486</c:v>
                </c:pt>
                <c:pt idx="125">
                  <c:v>1502</c:v>
                </c:pt>
                <c:pt idx="126">
                  <c:v>1332</c:v>
                </c:pt>
                <c:pt idx="127">
                  <c:v>1572</c:v>
                </c:pt>
                <c:pt idx="128">
                  <c:v>1694</c:v>
                </c:pt>
                <c:pt idx="129">
                  <c:v>1931</c:v>
                </c:pt>
                <c:pt idx="130">
                  <c:v>2067</c:v>
                </c:pt>
                <c:pt idx="131">
                  <c:v>1782</c:v>
                </c:pt>
              </c:numCache>
            </c:numRef>
          </c:val>
          <c:smooth val="0"/>
          <c:extLst>
            <c:ext xmlns:c16="http://schemas.microsoft.com/office/drawing/2014/chart" uri="{C3380CC4-5D6E-409C-BE32-E72D297353CC}">
              <c16:uniqueId val="{00000001-853B-4550-A43D-E1F77D89A5BB}"/>
            </c:ext>
          </c:extLst>
        </c:ser>
        <c:ser>
          <c:idx val="5"/>
          <c:order val="5"/>
          <c:tx>
            <c:strRef>
              <c:f>'Step 5'!$H$1</c:f>
              <c:strCache>
                <c:ptCount val="1"/>
                <c:pt idx="0">
                  <c:v> Lost Sales </c:v>
                </c:pt>
              </c:strCache>
            </c:strRef>
          </c:tx>
          <c:spPr>
            <a:ln w="28575" cap="rnd">
              <a:solidFill>
                <a:schemeClr val="accent6"/>
              </a:solidFill>
              <a:round/>
            </a:ln>
            <a:effectLst/>
          </c:spPr>
          <c:marker>
            <c:symbol val="none"/>
          </c:marker>
          <c:cat>
            <c:numRef>
              <c:f>'Step 5'!$A$2:$A$133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5'!$H$2:$H$133</c:f>
              <c:numCache>
                <c:formatCode>_-* #,##0\ _€_-;\-* #,##0\ _€_-;_-* "-"??\ _€_-;_-@_-</c:formatCode>
                <c:ptCount val="132"/>
                <c:pt idx="0">
                  <c:v>0</c:v>
                </c:pt>
                <c:pt idx="1">
                  <c:v>0</c:v>
                </c:pt>
                <c:pt idx="2">
                  <c:v>52</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numCache>
            </c:numRef>
          </c:val>
          <c:smooth val="0"/>
          <c:extLst>
            <c:ext xmlns:c16="http://schemas.microsoft.com/office/drawing/2014/chart" uri="{C3380CC4-5D6E-409C-BE32-E72D297353CC}">
              <c16:uniqueId val="{00000002-853B-4550-A43D-E1F77D89A5BB}"/>
            </c:ext>
          </c:extLst>
        </c:ser>
        <c:ser>
          <c:idx val="7"/>
          <c:order val="7"/>
          <c:tx>
            <c:strRef>
              <c:f>'Step 5'!$J$1</c:f>
              <c:strCache>
                <c:ptCount val="1"/>
                <c:pt idx="0">
                  <c:v> Average Inventory </c:v>
                </c:pt>
              </c:strCache>
            </c:strRef>
          </c:tx>
          <c:spPr>
            <a:ln w="28575" cap="rnd">
              <a:solidFill>
                <a:schemeClr val="accent2">
                  <a:lumMod val="60000"/>
                </a:schemeClr>
              </a:solidFill>
              <a:round/>
            </a:ln>
            <a:effectLst/>
          </c:spPr>
          <c:marker>
            <c:symbol val="none"/>
          </c:marker>
          <c:val>
            <c:numRef>
              <c:f>'Step 5'!$J$2:$J$122</c:f>
              <c:numCache>
                <c:formatCode>_-* #,##0\ _€_-;\-* #,##0\ _€_-;_-* "-"??\ _€_-;_-@_-</c:formatCode>
                <c:ptCount val="121"/>
              </c:numCache>
            </c:numRef>
          </c:val>
          <c:smooth val="0"/>
          <c:extLst>
            <c:ext xmlns:c16="http://schemas.microsoft.com/office/drawing/2014/chart" uri="{C3380CC4-5D6E-409C-BE32-E72D297353CC}">
              <c16:uniqueId val="{00000003-853B-4550-A43D-E1F77D89A5BB}"/>
            </c:ext>
          </c:extLst>
        </c:ser>
        <c:dLbls>
          <c:showLegendKey val="0"/>
          <c:showVal val="0"/>
          <c:showCatName val="0"/>
          <c:showSerName val="0"/>
          <c:showPercent val="0"/>
          <c:showBubbleSize val="0"/>
        </c:dLbls>
        <c:smooth val="0"/>
        <c:axId val="1188178352"/>
        <c:axId val="1188178768"/>
        <c:extLst>
          <c:ext xmlns:c15="http://schemas.microsoft.com/office/drawing/2012/chart" uri="{02D57815-91ED-43cb-92C2-25804820EDAC}">
            <c15:filteredLineSeries>
              <c15:ser>
                <c:idx val="2"/>
                <c:order val="2"/>
                <c:tx>
                  <c:strRef>
                    <c:extLst>
                      <c:ext uri="{02D57815-91ED-43cb-92C2-25804820EDAC}">
                        <c15:formulaRef>
                          <c15:sqref>'Step 5'!$D$1</c15:sqref>
                        </c15:formulaRef>
                      </c:ext>
                    </c:extLst>
                    <c:strCache>
                      <c:ptCount val="1"/>
                      <c:pt idx="0">
                        <c:v>Up-to-level</c:v>
                      </c:pt>
                    </c:strCache>
                  </c:strRef>
                </c:tx>
                <c:spPr>
                  <a:ln w="28575" cap="rnd">
                    <a:solidFill>
                      <a:schemeClr val="accent3"/>
                    </a:solidFill>
                    <a:round/>
                  </a:ln>
                  <a:effectLst/>
                </c:spPr>
                <c:marker>
                  <c:symbol val="none"/>
                </c:marker>
                <c:cat>
                  <c:numRef>
                    <c:extLst>
                      <c:ext uri="{02D57815-91ED-43cb-92C2-25804820EDAC}">
                        <c15:formulaRef>
                          <c15:sqref>'Step 5'!$A$2:$A$133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c:ext uri="{02D57815-91ED-43cb-92C2-25804820EDAC}">
                        <c15:formulaRef>
                          <c15:sqref>'Step 5'!$D$2:$D$133</c15:sqref>
                        </c15:formulaRef>
                      </c:ext>
                    </c:extLst>
                    <c:numCache>
                      <c:formatCode>_-* #,##0\ _€_-;\-* #,##0\ _€_-;_-* "-"??\ _€_-;_-@_-</c:formatCode>
                      <c:ptCount val="132"/>
                    </c:numCache>
                  </c:numRef>
                </c:val>
                <c:smooth val="0"/>
                <c:extLst>
                  <c:ext xmlns:c16="http://schemas.microsoft.com/office/drawing/2014/chart" uri="{C3380CC4-5D6E-409C-BE32-E72D297353CC}">
                    <c16:uniqueId val="{00000004-853B-4550-A43D-E1F77D89A5B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'Step 5'!$F$1</c15:sqref>
                        </c15:formulaRef>
                      </c:ext>
                    </c:extLst>
                    <c:strCache>
                      <c:ptCount val="1"/>
                      <c:pt idx="0">
                        <c:v> Inventory Start </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'Step 5'!$A$2:$A$133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5'!$F$2:$F$133</c15:sqref>
                        </c15:formulaRef>
                      </c:ext>
                    </c:extLst>
                    <c:numCache>
                      <c:formatCode>_-* #,##0\ _€_-;\-* #,##0\ _€_-;_-* "-"??\ _€_-;_-@_-</c:formatCode>
                      <c:ptCount val="132"/>
                      <c:pt idx="0">
                        <c:v>1000</c:v>
                      </c:pt>
                      <c:pt idx="1">
                        <c:v>648</c:v>
                      </c:pt>
                      <c:pt idx="2">
                        <c:v>313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xmlns:c15="http://schemas.microsoft.com/office/drawing/2012/chart">
                  <c:ext xmlns:c16="http://schemas.microsoft.com/office/drawing/2014/chart" uri="{C3380CC4-5D6E-409C-BE32-E72D297353CC}">
                    <c16:uniqueId val="{00000005-853B-4550-A43D-E1F77D89A5B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'Step 5'!$G$1</c15:sqref>
                        </c15:formulaRef>
                      </c:ext>
                    </c:extLst>
                    <c:strCache>
                      <c:ptCount val="1"/>
                      <c:pt idx="0">
                        <c:v> Sales </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'Step 5'!$A$2:$A$133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5'!$G$2:$G$133</c15:sqref>
                        </c15:formulaRef>
                      </c:ext>
                    </c:extLst>
                    <c:numCache>
                      <c:formatCode>_-* #,##0\ _€_-;\-* #,##0\ _€_-;_-* "-"??\ _€_-;_-@_-</c:formatCode>
                      <c:ptCount val="132"/>
                      <c:pt idx="0">
                        <c:v>352</c:v>
                      </c:pt>
                      <c:pt idx="1">
                        <c:v>335</c:v>
                      </c:pt>
                      <c:pt idx="2">
                        <c:v>313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xmlns:c15="http://schemas.microsoft.com/office/drawing/2012/chart">
                  <c:ext xmlns:c16="http://schemas.microsoft.com/office/drawing/2014/chart" uri="{C3380CC4-5D6E-409C-BE32-E72D297353CC}">
                    <c16:uniqueId val="{00000006-853B-4550-A43D-E1F77D89A5B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'Step 5'!$I$1</c15:sqref>
                        </c15:formulaRef>
                      </c:ext>
                    </c:extLst>
                    <c:strCache>
                      <c:ptCount val="1"/>
                      <c:pt idx="0">
                        <c:v> Inventory End </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'Step 5'!$A$2:$A$133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5'!$I$2:$I$133</c15:sqref>
                        </c15:formulaRef>
                      </c:ext>
                    </c:extLst>
                    <c:numCache>
                      <c:formatCode>_-* #,##0\ _€_-;\-* #,##0\ _€_-;_-* "-"??\ _€_-;_-@_-</c:formatCode>
                      <c:ptCount val="132"/>
                      <c:pt idx="0">
                        <c:v>648</c:v>
                      </c:pt>
                      <c:pt idx="1">
                        <c:v>313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xmlns:c15="http://schemas.microsoft.com/office/drawing/2012/chart">
                  <c:ext xmlns:c16="http://schemas.microsoft.com/office/drawing/2014/chart" uri="{C3380CC4-5D6E-409C-BE32-E72D297353CC}">
                    <c16:uniqueId val="{00000007-853B-4550-A43D-E1F77D89A5BB}"/>
                  </c:ext>
                </c:extLst>
              </c15:ser>
            </c15:filteredLineSeries>
          </c:ext>
        </c:extLst>
      </c:lineChart>
      <c:dateAx>
        <c:axId val="11881783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768"/>
        <c:crosses val="autoZero"/>
        <c:auto val="1"/>
        <c:lblOffset val="100"/>
        <c:baseTimeUnit val="months"/>
      </c:dateAx>
      <c:valAx>
        <c:axId val="1188178768"/>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 6 Safety Stocks'!$B$1</c:f>
              <c:strCache>
                <c:ptCount val="1"/>
                <c:pt idx="0">
                  <c:v> Demand </c:v>
                </c:pt>
              </c:strCache>
            </c:strRef>
          </c:tx>
          <c:spPr>
            <a:ln w="28575" cap="rnd">
              <a:solidFill>
                <a:schemeClr val="accent1"/>
              </a:solidFill>
              <a:round/>
            </a:ln>
            <a:effectLst/>
          </c:spPr>
          <c:marker>
            <c:symbol val="none"/>
          </c:marker>
          <c:cat>
            <c:numRef>
              <c:f>'Step 6 Safety Stocks'!$A$2:$A$133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6 Safety Stocks'!$B$2:$B$133</c:f>
              <c:numCache>
                <c:formatCode>_-* #,##0\ _€_-;\-* #,##0\ _€_-;_-* "-"??\ _€_-;_-@_-</c:formatCode>
                <c:ptCount val="132"/>
                <c:pt idx="0">
                  <c:v>352</c:v>
                </c:pt>
                <c:pt idx="1">
                  <c:v>335</c:v>
                </c:pt>
                <c:pt idx="2">
                  <c:v>365</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numCache>
            </c:numRef>
          </c:val>
          <c:smooth val="0"/>
          <c:extLst>
            <c:ext xmlns:c16="http://schemas.microsoft.com/office/drawing/2014/chart" uri="{C3380CC4-5D6E-409C-BE32-E72D297353CC}">
              <c16:uniqueId val="{00000000-3FDD-4792-B530-02DF6C49CBC7}"/>
            </c:ext>
          </c:extLst>
        </c:ser>
        <c:ser>
          <c:idx val="1"/>
          <c:order val="1"/>
          <c:tx>
            <c:strRef>
              <c:f>'Step 6 Safety Stocks'!$C$1</c:f>
              <c:strCache>
                <c:ptCount val="1"/>
                <c:pt idx="0">
                  <c:v> Forecast </c:v>
                </c:pt>
              </c:strCache>
            </c:strRef>
          </c:tx>
          <c:spPr>
            <a:ln w="28575" cap="rnd">
              <a:solidFill>
                <a:schemeClr val="accent2"/>
              </a:solidFill>
              <a:round/>
            </a:ln>
            <a:effectLst/>
          </c:spPr>
          <c:marker>
            <c:symbol val="none"/>
          </c:marker>
          <c:cat>
            <c:numRef>
              <c:f>'Step 6 Safety Stocks'!$A$2:$A$133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6 Safety Stocks'!$C$2:$C$133</c:f>
              <c:numCache>
                <c:formatCode>_-* #,##0\ _€_-;\-* #,##0\ _€_-;_-* "-"??\ _€_-;_-@_-</c:formatCode>
                <c:ptCount val="132"/>
                <c:pt idx="0">
                  <c:v>350</c:v>
                </c:pt>
                <c:pt idx="1">
                  <c:v>348</c:v>
                </c:pt>
                <c:pt idx="2">
                  <c:v>367</c:v>
                </c:pt>
                <c:pt idx="3">
                  <c:v>379</c:v>
                </c:pt>
                <c:pt idx="4">
                  <c:v>364</c:v>
                </c:pt>
                <c:pt idx="5">
                  <c:v>378</c:v>
                </c:pt>
                <c:pt idx="6">
                  <c:v>356</c:v>
                </c:pt>
                <c:pt idx="7">
                  <c:v>434</c:v>
                </c:pt>
                <c:pt idx="8">
                  <c:v>433</c:v>
                </c:pt>
                <c:pt idx="9">
                  <c:v>421</c:v>
                </c:pt>
                <c:pt idx="10">
                  <c:v>486</c:v>
                </c:pt>
                <c:pt idx="11">
                  <c:v>423</c:v>
                </c:pt>
                <c:pt idx="12">
                  <c:v>444</c:v>
                </c:pt>
                <c:pt idx="13">
                  <c:v>422</c:v>
                </c:pt>
                <c:pt idx="14">
                  <c:v>477</c:v>
                </c:pt>
                <c:pt idx="15">
                  <c:v>469</c:v>
                </c:pt>
                <c:pt idx="16">
                  <c:v>508</c:v>
                </c:pt>
                <c:pt idx="17">
                  <c:v>484</c:v>
                </c:pt>
                <c:pt idx="18">
                  <c:v>455</c:v>
                </c:pt>
                <c:pt idx="19">
                  <c:v>505</c:v>
                </c:pt>
                <c:pt idx="20">
                  <c:v>452</c:v>
                </c:pt>
                <c:pt idx="21">
                  <c:v>462</c:v>
                </c:pt>
                <c:pt idx="22">
                  <c:v>444</c:v>
                </c:pt>
                <c:pt idx="23">
                  <c:v>304</c:v>
                </c:pt>
                <c:pt idx="24">
                  <c:v>312</c:v>
                </c:pt>
                <c:pt idx="25">
                  <c:v>240</c:v>
                </c:pt>
                <c:pt idx="26">
                  <c:v>251</c:v>
                </c:pt>
                <c:pt idx="27">
                  <c:v>267</c:v>
                </c:pt>
                <c:pt idx="28">
                  <c:v>249</c:v>
                </c:pt>
                <c:pt idx="29">
                  <c:v>276</c:v>
                </c:pt>
                <c:pt idx="30">
                  <c:v>263</c:v>
                </c:pt>
                <c:pt idx="31">
                  <c:v>346</c:v>
                </c:pt>
                <c:pt idx="32">
                  <c:v>380</c:v>
                </c:pt>
                <c:pt idx="33">
                  <c:v>456</c:v>
                </c:pt>
                <c:pt idx="34">
                  <c:v>487</c:v>
                </c:pt>
                <c:pt idx="35">
                  <c:v>401</c:v>
                </c:pt>
                <c:pt idx="36">
                  <c:v>446</c:v>
                </c:pt>
                <c:pt idx="37">
                  <c:v>391</c:v>
                </c:pt>
                <c:pt idx="38">
                  <c:v>434</c:v>
                </c:pt>
                <c:pt idx="39">
                  <c:v>465</c:v>
                </c:pt>
                <c:pt idx="40">
                  <c:v>447</c:v>
                </c:pt>
                <c:pt idx="41">
                  <c:v>457</c:v>
                </c:pt>
                <c:pt idx="42">
                  <c:v>417</c:v>
                </c:pt>
                <c:pt idx="43">
                  <c:v>499</c:v>
                </c:pt>
                <c:pt idx="44">
                  <c:v>516</c:v>
                </c:pt>
                <c:pt idx="45">
                  <c:v>598</c:v>
                </c:pt>
                <c:pt idx="46">
                  <c:v>607</c:v>
                </c:pt>
                <c:pt idx="47">
                  <c:v>529</c:v>
                </c:pt>
                <c:pt idx="48">
                  <c:v>510</c:v>
                </c:pt>
                <c:pt idx="49">
                  <c:v>495</c:v>
                </c:pt>
                <c:pt idx="50">
                  <c:v>530</c:v>
                </c:pt>
                <c:pt idx="51">
                  <c:v>559</c:v>
                </c:pt>
                <c:pt idx="52">
                  <c:v>541</c:v>
                </c:pt>
                <c:pt idx="53">
                  <c:v>593</c:v>
                </c:pt>
                <c:pt idx="54">
                  <c:v>502</c:v>
                </c:pt>
                <c:pt idx="55">
                  <c:v>581</c:v>
                </c:pt>
                <c:pt idx="56">
                  <c:v>568</c:v>
                </c:pt>
                <c:pt idx="57">
                  <c:v>615</c:v>
                </c:pt>
                <c:pt idx="58">
                  <c:v>648</c:v>
                </c:pt>
                <c:pt idx="59">
                  <c:v>526</c:v>
                </c:pt>
                <c:pt idx="60">
                  <c:v>436</c:v>
                </c:pt>
                <c:pt idx="61">
                  <c:v>518</c:v>
                </c:pt>
                <c:pt idx="62">
                  <c:v>588</c:v>
                </c:pt>
                <c:pt idx="63">
                  <c:v>651</c:v>
                </c:pt>
                <c:pt idx="64">
                  <c:v>644</c:v>
                </c:pt>
                <c:pt idx="65">
                  <c:v>651</c:v>
                </c:pt>
                <c:pt idx="66">
                  <c:v>561</c:v>
                </c:pt>
                <c:pt idx="67">
                  <c:v>643</c:v>
                </c:pt>
                <c:pt idx="68">
                  <c:v>659</c:v>
                </c:pt>
                <c:pt idx="69">
                  <c:v>701</c:v>
                </c:pt>
                <c:pt idx="70">
                  <c:v>725</c:v>
                </c:pt>
                <c:pt idx="71">
                  <c:v>583</c:v>
                </c:pt>
                <c:pt idx="72">
                  <c:v>495</c:v>
                </c:pt>
                <c:pt idx="73">
                  <c:v>531</c:v>
                </c:pt>
                <c:pt idx="74">
                  <c:v>564</c:v>
                </c:pt>
                <c:pt idx="75">
                  <c:v>546</c:v>
                </c:pt>
                <c:pt idx="76">
                  <c:v>561</c:v>
                </c:pt>
                <c:pt idx="77">
                  <c:v>579</c:v>
                </c:pt>
                <c:pt idx="78">
                  <c:v>472</c:v>
                </c:pt>
                <c:pt idx="79">
                  <c:v>553</c:v>
                </c:pt>
                <c:pt idx="80">
                  <c:v>603</c:v>
                </c:pt>
                <c:pt idx="81">
                  <c:v>702</c:v>
                </c:pt>
                <c:pt idx="82">
                  <c:v>693</c:v>
                </c:pt>
                <c:pt idx="83">
                  <c:v>550</c:v>
                </c:pt>
                <c:pt idx="84">
                  <c:v>487</c:v>
                </c:pt>
                <c:pt idx="85">
                  <c:v>624</c:v>
                </c:pt>
                <c:pt idx="86">
                  <c:v>788</c:v>
                </c:pt>
                <c:pt idx="87">
                  <c:v>938</c:v>
                </c:pt>
                <c:pt idx="88">
                  <c:v>972</c:v>
                </c:pt>
                <c:pt idx="89">
                  <c:v>914</c:v>
                </c:pt>
                <c:pt idx="90">
                  <c:v>730</c:v>
                </c:pt>
                <c:pt idx="91">
                  <c:v>827</c:v>
                </c:pt>
                <c:pt idx="92">
                  <c:v>874</c:v>
                </c:pt>
                <c:pt idx="93">
                  <c:v>900</c:v>
                </c:pt>
                <c:pt idx="94">
                  <c:v>892</c:v>
                </c:pt>
                <c:pt idx="95">
                  <c:v>687</c:v>
                </c:pt>
                <c:pt idx="96">
                  <c:v>688</c:v>
                </c:pt>
                <c:pt idx="97">
                  <c:v>658</c:v>
                </c:pt>
                <c:pt idx="98">
                  <c:v>685</c:v>
                </c:pt>
                <c:pt idx="99">
                  <c:v>736</c:v>
                </c:pt>
                <c:pt idx="100">
                  <c:v>715</c:v>
                </c:pt>
                <c:pt idx="101">
                  <c:v>686</c:v>
                </c:pt>
                <c:pt idx="102">
                  <c:v>633</c:v>
                </c:pt>
                <c:pt idx="103">
                  <c:v>720</c:v>
                </c:pt>
                <c:pt idx="104">
                  <c:v>807</c:v>
                </c:pt>
                <c:pt idx="105">
                  <c:v>892</c:v>
                </c:pt>
                <c:pt idx="106">
                  <c:v>982</c:v>
                </c:pt>
                <c:pt idx="107">
                  <c:v>823</c:v>
                </c:pt>
                <c:pt idx="108">
                  <c:v>874</c:v>
                </c:pt>
                <c:pt idx="109">
                  <c:v>962</c:v>
                </c:pt>
                <c:pt idx="110">
                  <c:v>1043</c:v>
                </c:pt>
                <c:pt idx="111">
                  <c:v>1076</c:v>
                </c:pt>
                <c:pt idx="112">
                  <c:v>1076</c:v>
                </c:pt>
                <c:pt idx="113">
                  <c:v>992</c:v>
                </c:pt>
                <c:pt idx="114">
                  <c:v>804</c:v>
                </c:pt>
                <c:pt idx="115">
                  <c:v>851</c:v>
                </c:pt>
                <c:pt idx="116">
                  <c:v>946</c:v>
                </c:pt>
                <c:pt idx="117">
                  <c:v>1145</c:v>
                </c:pt>
                <c:pt idx="118">
                  <c:v>1190</c:v>
                </c:pt>
                <c:pt idx="119">
                  <c:v>1151</c:v>
                </c:pt>
                <c:pt idx="120">
                  <c:v>1044</c:v>
                </c:pt>
                <c:pt idx="121">
                  <c:v>1225</c:v>
                </c:pt>
                <c:pt idx="122">
                  <c:v>1359</c:v>
                </c:pt>
                <c:pt idx="123">
                  <c:v>1462</c:v>
                </c:pt>
                <c:pt idx="124">
                  <c:v>1486</c:v>
                </c:pt>
                <c:pt idx="125">
                  <c:v>1502</c:v>
                </c:pt>
                <c:pt idx="126">
                  <c:v>1332</c:v>
                </c:pt>
                <c:pt idx="127">
                  <c:v>1572</c:v>
                </c:pt>
                <c:pt idx="128">
                  <c:v>1694</c:v>
                </c:pt>
                <c:pt idx="129">
                  <c:v>1931</c:v>
                </c:pt>
                <c:pt idx="130">
                  <c:v>2067</c:v>
                </c:pt>
                <c:pt idx="131">
                  <c:v>1782</c:v>
                </c:pt>
              </c:numCache>
            </c:numRef>
          </c:val>
          <c:smooth val="0"/>
          <c:extLst>
            <c:ext xmlns:c16="http://schemas.microsoft.com/office/drawing/2014/chart" uri="{C3380CC4-5D6E-409C-BE32-E72D297353CC}">
              <c16:uniqueId val="{00000001-3FDD-4792-B530-02DF6C49CBC7}"/>
            </c:ext>
          </c:extLst>
        </c:ser>
        <c:ser>
          <c:idx val="5"/>
          <c:order val="5"/>
          <c:tx>
            <c:strRef>
              <c:f>'Step 6 Safety Stocks'!$J$1</c:f>
              <c:strCache>
                <c:ptCount val="1"/>
                <c:pt idx="0">
                  <c:v> Lost Sales </c:v>
                </c:pt>
              </c:strCache>
            </c:strRef>
          </c:tx>
          <c:spPr>
            <a:ln w="28575" cap="rnd">
              <a:solidFill>
                <a:schemeClr val="accent6"/>
              </a:solidFill>
              <a:round/>
            </a:ln>
            <a:effectLst/>
          </c:spPr>
          <c:marker>
            <c:symbol val="none"/>
          </c:marker>
          <c:cat>
            <c:numRef>
              <c:f>'Step 6 Safety Stocks'!$A$2:$A$133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6 Safety Stocks'!$J$2:$J$133</c:f>
              <c:numCache>
                <c:formatCode>_-* #,##0\ _€_-;\-* #,##0\ _€_-;_-* "-"??\ _€_-;_-@_-</c:formatCode>
                <c:ptCount val="132"/>
                <c:pt idx="0">
                  <c:v>0</c:v>
                </c:pt>
                <c:pt idx="1">
                  <c:v>0</c:v>
                </c:pt>
                <c:pt idx="2">
                  <c:v>52</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numCache>
            </c:numRef>
          </c:val>
          <c:smooth val="0"/>
          <c:extLst>
            <c:ext xmlns:c16="http://schemas.microsoft.com/office/drawing/2014/chart" uri="{C3380CC4-5D6E-409C-BE32-E72D297353CC}">
              <c16:uniqueId val="{00000002-3FDD-4792-B530-02DF6C49CBC7}"/>
            </c:ext>
          </c:extLst>
        </c:ser>
        <c:ser>
          <c:idx val="6"/>
          <c:order val="6"/>
          <c:tx>
            <c:strRef>
              <c:f>'Step 6 Safety Stocks'!$K$1</c:f>
              <c:strCache>
                <c:ptCount val="1"/>
                <c:pt idx="0">
                  <c:v> Inventory End </c:v>
                </c:pt>
              </c:strCache>
            </c:strRef>
          </c:tx>
          <c:spPr>
            <a:ln w="28575" cap="rnd">
              <a:solidFill>
                <a:schemeClr val="accent1">
                  <a:lumMod val="60000"/>
                </a:schemeClr>
              </a:solidFill>
              <a:round/>
            </a:ln>
            <a:effectLst/>
          </c:spPr>
          <c:marker>
            <c:symbol val="none"/>
          </c:marker>
          <c:cat>
            <c:numRef>
              <c:f>'Step 6 Safety Stocks'!$A$2:$A$133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6 Safety Stocks'!$K$2:$K$133</c:f>
              <c:numCache>
                <c:formatCode>_-* #,##0\ _€_-;\-* #,##0\ _€_-;_-* "-"??\ _€_-;_-@_-</c:formatCode>
                <c:ptCount val="132"/>
                <c:pt idx="0">
                  <c:v>648</c:v>
                </c:pt>
                <c:pt idx="1">
                  <c:v>313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c:ext xmlns:c16="http://schemas.microsoft.com/office/drawing/2014/chart" uri="{C3380CC4-5D6E-409C-BE32-E72D297353CC}">
              <c16:uniqueId val="{00000003-3FDD-4792-B530-02DF6C49CBC7}"/>
            </c:ext>
          </c:extLst>
        </c:ser>
        <c:dLbls>
          <c:showLegendKey val="0"/>
          <c:showVal val="0"/>
          <c:showCatName val="0"/>
          <c:showSerName val="0"/>
          <c:showPercent val="0"/>
          <c:showBubbleSize val="0"/>
        </c:dLbls>
        <c:smooth val="0"/>
        <c:axId val="1188178352"/>
        <c:axId val="1188178768"/>
        <c:extLst>
          <c:ext xmlns:c15="http://schemas.microsoft.com/office/drawing/2012/chart" uri="{02D57815-91ED-43cb-92C2-25804820EDAC}">
            <c15:filteredLineSeries>
              <c15:ser>
                <c:idx val="2"/>
                <c:order val="2"/>
                <c:tx>
                  <c:strRef>
                    <c:extLst>
                      <c:ext uri="{02D57815-91ED-43cb-92C2-25804820EDAC}">
                        <c15:formulaRef>
                          <c15:sqref>'Step 6 Safety Stocks'!$F$1</c15:sqref>
                        </c15:formulaRef>
                      </c:ext>
                    </c:extLst>
                    <c:strCache>
                      <c:ptCount val="1"/>
                      <c:pt idx="0">
                        <c:v>Up-to-level</c:v>
                      </c:pt>
                    </c:strCache>
                  </c:strRef>
                </c:tx>
                <c:spPr>
                  <a:ln w="28575" cap="rnd">
                    <a:solidFill>
                      <a:schemeClr val="accent3"/>
                    </a:solidFill>
                    <a:round/>
                  </a:ln>
                  <a:effectLst/>
                </c:spPr>
                <c:marker>
                  <c:symbol val="none"/>
                </c:marker>
                <c:cat>
                  <c:numRef>
                    <c:extLst>
                      <c:ext uri="{02D57815-91ED-43cb-92C2-25804820EDAC}">
                        <c15:formulaRef>
                          <c15:sqref>'Step 6 Safety Stocks'!$A$2:$A$133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c:ext uri="{02D57815-91ED-43cb-92C2-25804820EDAC}">
                        <c15:formulaRef>
                          <c15:sqref>'Step 6 Safety Stocks'!$F$2:$F$133</c15:sqref>
                        </c15:formulaRef>
                      </c:ext>
                    </c:extLst>
                    <c:numCache>
                      <c:formatCode>_-* #,##0\ _€_-;\-* #,##0\ _€_-;_-* "-"??\ _€_-;_-@_-</c:formatCode>
                      <c:ptCount val="132"/>
                      <c:pt idx="122">
                        <c:v>4307</c:v>
                      </c:pt>
                      <c:pt idx="123">
                        <c:v>4450</c:v>
                      </c:pt>
                      <c:pt idx="124">
                        <c:v>4320</c:v>
                      </c:pt>
                      <c:pt idx="125">
                        <c:v>4406</c:v>
                      </c:pt>
                      <c:pt idx="126">
                        <c:v>4598</c:v>
                      </c:pt>
                      <c:pt idx="127">
                        <c:v>5197</c:v>
                      </c:pt>
                      <c:pt idx="128">
                        <c:v>5692</c:v>
                      </c:pt>
                      <c:pt idx="129">
                        <c:v>5780</c:v>
                      </c:pt>
                      <c:pt idx="130">
                        <c:v>3849</c:v>
                      </c:pt>
                      <c:pt idx="131">
                        <c:v>1782</c:v>
                      </c:pt>
                    </c:numCache>
                  </c:numRef>
                </c:val>
                <c:smooth val="0"/>
                <c:extLst>
                  <c:ext xmlns:c16="http://schemas.microsoft.com/office/drawing/2014/chart" uri="{C3380CC4-5D6E-409C-BE32-E72D297353CC}">
                    <c16:uniqueId val="{00000004-3FDD-4792-B530-02DF6C49CBC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'Step 6 Safety Stocks'!$H$1</c15:sqref>
                        </c15:formulaRef>
                      </c:ext>
                    </c:extLst>
                    <c:strCache>
                      <c:ptCount val="1"/>
                      <c:pt idx="0">
                        <c:v> Inventory Start </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'Step 6 Safety Stocks'!$A$2:$A$133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6 Safety Stocks'!$H$2:$H$133</c15:sqref>
                        </c15:formulaRef>
                      </c:ext>
                    </c:extLst>
                    <c:numCache>
                      <c:formatCode>_-* #,##0\ _€_-;\-* #,##0\ _€_-;_-* "-"??\ _€_-;_-@_-</c:formatCode>
                      <c:ptCount val="132"/>
                      <c:pt idx="0">
                        <c:v>1000</c:v>
                      </c:pt>
                      <c:pt idx="1">
                        <c:v>648</c:v>
                      </c:pt>
                      <c:pt idx="2">
                        <c:v>313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xmlns:c15="http://schemas.microsoft.com/office/drawing/2012/chart">
                  <c:ext xmlns:c16="http://schemas.microsoft.com/office/drawing/2014/chart" uri="{C3380CC4-5D6E-409C-BE32-E72D297353CC}">
                    <c16:uniqueId val="{00000005-3FDD-4792-B530-02DF6C49CBC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'Step 6 Safety Stocks'!$I$1</c15:sqref>
                        </c15:formulaRef>
                      </c:ext>
                    </c:extLst>
                    <c:strCache>
                      <c:ptCount val="1"/>
                      <c:pt idx="0">
                        <c:v> Sales </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'Step 6 Safety Stocks'!$A$2:$A$133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6 Safety Stocks'!$I$2:$I$133</c15:sqref>
                        </c15:formulaRef>
                      </c:ext>
                    </c:extLst>
                    <c:numCache>
                      <c:formatCode>_-* #,##0\ _€_-;\-* #,##0\ _€_-;_-* "-"??\ _€_-;_-@_-</c:formatCode>
                      <c:ptCount val="132"/>
                      <c:pt idx="0">
                        <c:v>352</c:v>
                      </c:pt>
                      <c:pt idx="1">
                        <c:v>335</c:v>
                      </c:pt>
                      <c:pt idx="2">
                        <c:v>313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xmlns:c15="http://schemas.microsoft.com/office/drawing/2012/chart">
                  <c:ext xmlns:c16="http://schemas.microsoft.com/office/drawing/2014/chart" uri="{C3380CC4-5D6E-409C-BE32-E72D297353CC}">
                    <c16:uniqueId val="{00000006-3FDD-4792-B530-02DF6C49CBC7}"/>
                  </c:ext>
                </c:extLst>
              </c15:ser>
            </c15:filteredLineSeries>
          </c:ext>
        </c:extLst>
      </c:lineChart>
      <c:dateAx>
        <c:axId val="11881783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768"/>
        <c:crosses val="autoZero"/>
        <c:auto val="1"/>
        <c:lblOffset val="100"/>
        <c:baseTimeUnit val="months"/>
      </c:dateAx>
      <c:valAx>
        <c:axId val="1188178768"/>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 7'!$B$1</c:f>
              <c:strCache>
                <c:ptCount val="1"/>
                <c:pt idx="0">
                  <c:v> Demand </c:v>
                </c:pt>
              </c:strCache>
            </c:strRef>
          </c:tx>
          <c:spPr>
            <a:ln w="28575" cap="rnd">
              <a:solidFill>
                <a:schemeClr val="accent1"/>
              </a:solidFill>
              <a:round/>
            </a:ln>
            <a:effectLst/>
          </c:spPr>
          <c:marker>
            <c:symbol val="none"/>
          </c:marker>
          <c:cat>
            <c:numRef>
              <c:f>'Step 7'!$A$2:$A$133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7'!$B$2:$B$133</c:f>
              <c:numCache>
                <c:formatCode>_-* #,##0\ _€_-;\-* #,##0\ _€_-;_-* "-"??\ _€_-;_-@_-</c:formatCode>
                <c:ptCount val="132"/>
                <c:pt idx="0">
                  <c:v>352</c:v>
                </c:pt>
                <c:pt idx="1">
                  <c:v>335</c:v>
                </c:pt>
                <c:pt idx="2">
                  <c:v>365</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numCache>
            </c:numRef>
          </c:val>
          <c:smooth val="0"/>
          <c:extLst>
            <c:ext xmlns:c16="http://schemas.microsoft.com/office/drawing/2014/chart" uri="{C3380CC4-5D6E-409C-BE32-E72D297353CC}">
              <c16:uniqueId val="{00000000-5382-4623-99F0-CAE816E1E65F}"/>
            </c:ext>
          </c:extLst>
        </c:ser>
        <c:ser>
          <c:idx val="1"/>
          <c:order val="1"/>
          <c:tx>
            <c:strRef>
              <c:f>'Step 7'!$C$1</c:f>
              <c:strCache>
                <c:ptCount val="1"/>
                <c:pt idx="0">
                  <c:v> Forecast </c:v>
                </c:pt>
              </c:strCache>
            </c:strRef>
          </c:tx>
          <c:spPr>
            <a:ln w="28575" cap="rnd">
              <a:solidFill>
                <a:schemeClr val="accent2"/>
              </a:solidFill>
              <a:round/>
            </a:ln>
            <a:effectLst/>
          </c:spPr>
          <c:marker>
            <c:symbol val="none"/>
          </c:marker>
          <c:cat>
            <c:numRef>
              <c:f>'Step 7'!$A$2:$A$133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7'!$C$2:$C$133</c:f>
              <c:numCache>
                <c:formatCode>_-* #,##0\ _€_-;\-* #,##0\ _€_-;_-* "-"??\ _€_-;_-@_-</c:formatCode>
                <c:ptCount val="132"/>
                <c:pt idx="0">
                  <c:v>350</c:v>
                </c:pt>
                <c:pt idx="1">
                  <c:v>348</c:v>
                </c:pt>
                <c:pt idx="2">
                  <c:v>367</c:v>
                </c:pt>
                <c:pt idx="3">
                  <c:v>379</c:v>
                </c:pt>
                <c:pt idx="4">
                  <c:v>364</c:v>
                </c:pt>
                <c:pt idx="5">
                  <c:v>378</c:v>
                </c:pt>
                <c:pt idx="6">
                  <c:v>356</c:v>
                </c:pt>
                <c:pt idx="7">
                  <c:v>434</c:v>
                </c:pt>
                <c:pt idx="8">
                  <c:v>433</c:v>
                </c:pt>
                <c:pt idx="9">
                  <c:v>421</c:v>
                </c:pt>
                <c:pt idx="10">
                  <c:v>486</c:v>
                </c:pt>
                <c:pt idx="11">
                  <c:v>423</c:v>
                </c:pt>
                <c:pt idx="12">
                  <c:v>444</c:v>
                </c:pt>
                <c:pt idx="13">
                  <c:v>422</c:v>
                </c:pt>
                <c:pt idx="14">
                  <c:v>477</c:v>
                </c:pt>
                <c:pt idx="15">
                  <c:v>469</c:v>
                </c:pt>
                <c:pt idx="16">
                  <c:v>508</c:v>
                </c:pt>
                <c:pt idx="17">
                  <c:v>484</c:v>
                </c:pt>
                <c:pt idx="18">
                  <c:v>455</c:v>
                </c:pt>
                <c:pt idx="19">
                  <c:v>505</c:v>
                </c:pt>
                <c:pt idx="20">
                  <c:v>452</c:v>
                </c:pt>
                <c:pt idx="21">
                  <c:v>462</c:v>
                </c:pt>
                <c:pt idx="22">
                  <c:v>444</c:v>
                </c:pt>
                <c:pt idx="23">
                  <c:v>304</c:v>
                </c:pt>
                <c:pt idx="24">
                  <c:v>312</c:v>
                </c:pt>
                <c:pt idx="25">
                  <c:v>240</c:v>
                </c:pt>
                <c:pt idx="26">
                  <c:v>251</c:v>
                </c:pt>
                <c:pt idx="27">
                  <c:v>267</c:v>
                </c:pt>
                <c:pt idx="28">
                  <c:v>249</c:v>
                </c:pt>
                <c:pt idx="29">
                  <c:v>276</c:v>
                </c:pt>
                <c:pt idx="30">
                  <c:v>263</c:v>
                </c:pt>
                <c:pt idx="31">
                  <c:v>346</c:v>
                </c:pt>
                <c:pt idx="32">
                  <c:v>380</c:v>
                </c:pt>
                <c:pt idx="33">
                  <c:v>456</c:v>
                </c:pt>
                <c:pt idx="34">
                  <c:v>487</c:v>
                </c:pt>
                <c:pt idx="35">
                  <c:v>401</c:v>
                </c:pt>
                <c:pt idx="36">
                  <c:v>446</c:v>
                </c:pt>
                <c:pt idx="37">
                  <c:v>391</c:v>
                </c:pt>
                <c:pt idx="38">
                  <c:v>434</c:v>
                </c:pt>
                <c:pt idx="39">
                  <c:v>465</c:v>
                </c:pt>
                <c:pt idx="40">
                  <c:v>447</c:v>
                </c:pt>
                <c:pt idx="41">
                  <c:v>457</c:v>
                </c:pt>
                <c:pt idx="42">
                  <c:v>417</c:v>
                </c:pt>
                <c:pt idx="43">
                  <c:v>499</c:v>
                </c:pt>
                <c:pt idx="44">
                  <c:v>516</c:v>
                </c:pt>
                <c:pt idx="45">
                  <c:v>598</c:v>
                </c:pt>
                <c:pt idx="46">
                  <c:v>607</c:v>
                </c:pt>
                <c:pt idx="47">
                  <c:v>529</c:v>
                </c:pt>
                <c:pt idx="48">
                  <c:v>510</c:v>
                </c:pt>
                <c:pt idx="49">
                  <c:v>495</c:v>
                </c:pt>
                <c:pt idx="50">
                  <c:v>530</c:v>
                </c:pt>
                <c:pt idx="51">
                  <c:v>559</c:v>
                </c:pt>
                <c:pt idx="52">
                  <c:v>541</c:v>
                </c:pt>
                <c:pt idx="53">
                  <c:v>593</c:v>
                </c:pt>
                <c:pt idx="54">
                  <c:v>502</c:v>
                </c:pt>
                <c:pt idx="55">
                  <c:v>581</c:v>
                </c:pt>
                <c:pt idx="56">
                  <c:v>568</c:v>
                </c:pt>
                <c:pt idx="57">
                  <c:v>615</c:v>
                </c:pt>
                <c:pt idx="58">
                  <c:v>648</c:v>
                </c:pt>
                <c:pt idx="59">
                  <c:v>526</c:v>
                </c:pt>
                <c:pt idx="60">
                  <c:v>436</c:v>
                </c:pt>
                <c:pt idx="61">
                  <c:v>518</c:v>
                </c:pt>
                <c:pt idx="62">
                  <c:v>588</c:v>
                </c:pt>
                <c:pt idx="63">
                  <c:v>651</c:v>
                </c:pt>
                <c:pt idx="64">
                  <c:v>644</c:v>
                </c:pt>
                <c:pt idx="65">
                  <c:v>651</c:v>
                </c:pt>
                <c:pt idx="66">
                  <c:v>561</c:v>
                </c:pt>
                <c:pt idx="67">
                  <c:v>643</c:v>
                </c:pt>
                <c:pt idx="68">
                  <c:v>659</c:v>
                </c:pt>
                <c:pt idx="69">
                  <c:v>701</c:v>
                </c:pt>
                <c:pt idx="70">
                  <c:v>725</c:v>
                </c:pt>
                <c:pt idx="71">
                  <c:v>583</c:v>
                </c:pt>
                <c:pt idx="72">
                  <c:v>495</c:v>
                </c:pt>
                <c:pt idx="73">
                  <c:v>531</c:v>
                </c:pt>
                <c:pt idx="74">
                  <c:v>564</c:v>
                </c:pt>
                <c:pt idx="75">
                  <c:v>546</c:v>
                </c:pt>
                <c:pt idx="76">
                  <c:v>561</c:v>
                </c:pt>
                <c:pt idx="77">
                  <c:v>579</c:v>
                </c:pt>
                <c:pt idx="78">
                  <c:v>472</c:v>
                </c:pt>
                <c:pt idx="79">
                  <c:v>553</c:v>
                </c:pt>
                <c:pt idx="80">
                  <c:v>603</c:v>
                </c:pt>
                <c:pt idx="81">
                  <c:v>702</c:v>
                </c:pt>
                <c:pt idx="82">
                  <c:v>693</c:v>
                </c:pt>
                <c:pt idx="83">
                  <c:v>550</c:v>
                </c:pt>
                <c:pt idx="84">
                  <c:v>487</c:v>
                </c:pt>
                <c:pt idx="85">
                  <c:v>624</c:v>
                </c:pt>
                <c:pt idx="86">
                  <c:v>788</c:v>
                </c:pt>
                <c:pt idx="87">
                  <c:v>938</c:v>
                </c:pt>
                <c:pt idx="88">
                  <c:v>972</c:v>
                </c:pt>
                <c:pt idx="89">
                  <c:v>914</c:v>
                </c:pt>
                <c:pt idx="90">
                  <c:v>730</c:v>
                </c:pt>
                <c:pt idx="91">
                  <c:v>827</c:v>
                </c:pt>
                <c:pt idx="92">
                  <c:v>874</c:v>
                </c:pt>
                <c:pt idx="93">
                  <c:v>900</c:v>
                </c:pt>
                <c:pt idx="94">
                  <c:v>892</c:v>
                </c:pt>
                <c:pt idx="95">
                  <c:v>687</c:v>
                </c:pt>
                <c:pt idx="96">
                  <c:v>688</c:v>
                </c:pt>
                <c:pt idx="97">
                  <c:v>658</c:v>
                </c:pt>
                <c:pt idx="98">
                  <c:v>685</c:v>
                </c:pt>
                <c:pt idx="99">
                  <c:v>736</c:v>
                </c:pt>
                <c:pt idx="100">
                  <c:v>715</c:v>
                </c:pt>
                <c:pt idx="101">
                  <c:v>686</c:v>
                </c:pt>
                <c:pt idx="102">
                  <c:v>633</c:v>
                </c:pt>
                <c:pt idx="103">
                  <c:v>720</c:v>
                </c:pt>
                <c:pt idx="104">
                  <c:v>807</c:v>
                </c:pt>
                <c:pt idx="105">
                  <c:v>892</c:v>
                </c:pt>
                <c:pt idx="106">
                  <c:v>982</c:v>
                </c:pt>
                <c:pt idx="107">
                  <c:v>823</c:v>
                </c:pt>
                <c:pt idx="108">
                  <c:v>874</c:v>
                </c:pt>
                <c:pt idx="109">
                  <c:v>962</c:v>
                </c:pt>
                <c:pt idx="110">
                  <c:v>1043</c:v>
                </c:pt>
                <c:pt idx="111">
                  <c:v>1076</c:v>
                </c:pt>
                <c:pt idx="112">
                  <c:v>1076</c:v>
                </c:pt>
                <c:pt idx="113">
                  <c:v>992</c:v>
                </c:pt>
                <c:pt idx="114">
                  <c:v>804</c:v>
                </c:pt>
                <c:pt idx="115">
                  <c:v>851</c:v>
                </c:pt>
                <c:pt idx="116">
                  <c:v>946</c:v>
                </c:pt>
                <c:pt idx="117">
                  <c:v>1145</c:v>
                </c:pt>
                <c:pt idx="118">
                  <c:v>1190</c:v>
                </c:pt>
                <c:pt idx="119">
                  <c:v>1151</c:v>
                </c:pt>
                <c:pt idx="120">
                  <c:v>1044</c:v>
                </c:pt>
                <c:pt idx="121">
                  <c:v>1225</c:v>
                </c:pt>
                <c:pt idx="122">
                  <c:v>1359</c:v>
                </c:pt>
                <c:pt idx="123">
                  <c:v>1462</c:v>
                </c:pt>
                <c:pt idx="124">
                  <c:v>1486</c:v>
                </c:pt>
                <c:pt idx="125">
                  <c:v>1502</c:v>
                </c:pt>
                <c:pt idx="126">
                  <c:v>1332</c:v>
                </c:pt>
                <c:pt idx="127">
                  <c:v>1572</c:v>
                </c:pt>
                <c:pt idx="128">
                  <c:v>1694</c:v>
                </c:pt>
                <c:pt idx="129">
                  <c:v>1931</c:v>
                </c:pt>
                <c:pt idx="130">
                  <c:v>2067</c:v>
                </c:pt>
                <c:pt idx="131">
                  <c:v>1782</c:v>
                </c:pt>
              </c:numCache>
            </c:numRef>
          </c:val>
          <c:smooth val="0"/>
          <c:extLst>
            <c:ext xmlns:c16="http://schemas.microsoft.com/office/drawing/2014/chart" uri="{C3380CC4-5D6E-409C-BE32-E72D297353CC}">
              <c16:uniqueId val="{00000001-5382-4623-99F0-CAE816E1E65F}"/>
            </c:ext>
          </c:extLst>
        </c:ser>
        <c:ser>
          <c:idx val="5"/>
          <c:order val="5"/>
          <c:tx>
            <c:strRef>
              <c:f>'Step 7'!$H$1</c:f>
              <c:strCache>
                <c:ptCount val="1"/>
                <c:pt idx="0">
                  <c:v> Lost Sales </c:v>
                </c:pt>
              </c:strCache>
            </c:strRef>
          </c:tx>
          <c:spPr>
            <a:ln w="28575" cap="rnd">
              <a:solidFill>
                <a:schemeClr val="accent6"/>
              </a:solidFill>
              <a:round/>
            </a:ln>
            <a:effectLst/>
          </c:spPr>
          <c:marker>
            <c:symbol val="none"/>
          </c:marker>
          <c:cat>
            <c:numRef>
              <c:f>'Step 7'!$A$2:$A$133</c:f>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f>'Step 7'!$H$2:$H$133</c:f>
              <c:numCache>
                <c:formatCode>_-* #,##0\ _€_-;\-* #,##0\ _€_-;_-* "-"??\ _€_-;_-@_-</c:formatCode>
                <c:ptCount val="132"/>
                <c:pt idx="0">
                  <c:v>0</c:v>
                </c:pt>
                <c:pt idx="1">
                  <c:v>0</c:v>
                </c:pt>
                <c:pt idx="2">
                  <c:v>52</c:v>
                </c:pt>
                <c:pt idx="3">
                  <c:v>360</c:v>
                </c:pt>
                <c:pt idx="4">
                  <c:v>431</c:v>
                </c:pt>
                <c:pt idx="5">
                  <c:v>477</c:v>
                </c:pt>
                <c:pt idx="6">
                  <c:v>403</c:v>
                </c:pt>
                <c:pt idx="7">
                  <c:v>348</c:v>
                </c:pt>
                <c:pt idx="8">
                  <c:v>271</c:v>
                </c:pt>
                <c:pt idx="9">
                  <c:v>562</c:v>
                </c:pt>
                <c:pt idx="10">
                  <c:v>525</c:v>
                </c:pt>
                <c:pt idx="11">
                  <c:v>512</c:v>
                </c:pt>
                <c:pt idx="12">
                  <c:v>368</c:v>
                </c:pt>
                <c:pt idx="13">
                  <c:v>474</c:v>
                </c:pt>
                <c:pt idx="14">
                  <c:v>379</c:v>
                </c:pt>
                <c:pt idx="15">
                  <c:v>593</c:v>
                </c:pt>
                <c:pt idx="16">
                  <c:v>441</c:v>
                </c:pt>
                <c:pt idx="17">
                  <c:v>593</c:v>
                </c:pt>
                <c:pt idx="18">
                  <c:v>386</c:v>
                </c:pt>
                <c:pt idx="19">
                  <c:v>278</c:v>
                </c:pt>
                <c:pt idx="20">
                  <c:v>371</c:v>
                </c:pt>
                <c:pt idx="21">
                  <c:v>395</c:v>
                </c:pt>
                <c:pt idx="22">
                  <c:v>262</c:v>
                </c:pt>
                <c:pt idx="23">
                  <c:v>423</c:v>
                </c:pt>
                <c:pt idx="24">
                  <c:v>159</c:v>
                </c:pt>
                <c:pt idx="25">
                  <c:v>292</c:v>
                </c:pt>
                <c:pt idx="26">
                  <c:v>330</c:v>
                </c:pt>
                <c:pt idx="27">
                  <c:v>278</c:v>
                </c:pt>
                <c:pt idx="28">
                  <c:v>389</c:v>
                </c:pt>
                <c:pt idx="29">
                  <c:v>383</c:v>
                </c:pt>
                <c:pt idx="30">
                  <c:v>378</c:v>
                </c:pt>
                <c:pt idx="31">
                  <c:v>377</c:v>
                </c:pt>
                <c:pt idx="32">
                  <c:v>447</c:v>
                </c:pt>
                <c:pt idx="33">
                  <c:v>450</c:v>
                </c:pt>
                <c:pt idx="34">
                  <c:v>424</c:v>
                </c:pt>
                <c:pt idx="35">
                  <c:v>551</c:v>
                </c:pt>
                <c:pt idx="36">
                  <c:v>260</c:v>
                </c:pt>
                <c:pt idx="37">
                  <c:v>416</c:v>
                </c:pt>
                <c:pt idx="38">
                  <c:v>453</c:v>
                </c:pt>
                <c:pt idx="39">
                  <c:v>413</c:v>
                </c:pt>
                <c:pt idx="40">
                  <c:v>489</c:v>
                </c:pt>
                <c:pt idx="41">
                  <c:v>515</c:v>
                </c:pt>
                <c:pt idx="42">
                  <c:v>442</c:v>
                </c:pt>
                <c:pt idx="43">
                  <c:v>447</c:v>
                </c:pt>
                <c:pt idx="44">
                  <c:v>556</c:v>
                </c:pt>
                <c:pt idx="45">
                  <c:v>517</c:v>
                </c:pt>
                <c:pt idx="46">
                  <c:v>647</c:v>
                </c:pt>
                <c:pt idx="47">
                  <c:v>502</c:v>
                </c:pt>
                <c:pt idx="48">
                  <c:v>463</c:v>
                </c:pt>
                <c:pt idx="49">
                  <c:v>483</c:v>
                </c:pt>
                <c:pt idx="50">
                  <c:v>540</c:v>
                </c:pt>
                <c:pt idx="51">
                  <c:v>521</c:v>
                </c:pt>
                <c:pt idx="52">
                  <c:v>714</c:v>
                </c:pt>
                <c:pt idx="53">
                  <c:v>533</c:v>
                </c:pt>
                <c:pt idx="54">
                  <c:v>496</c:v>
                </c:pt>
                <c:pt idx="55">
                  <c:v>449</c:v>
                </c:pt>
                <c:pt idx="56">
                  <c:v>531</c:v>
                </c:pt>
                <c:pt idx="57">
                  <c:v>639</c:v>
                </c:pt>
                <c:pt idx="58">
                  <c:v>591</c:v>
                </c:pt>
                <c:pt idx="59">
                  <c:v>328</c:v>
                </c:pt>
                <c:pt idx="60">
                  <c:v>721</c:v>
                </c:pt>
                <c:pt idx="61">
                  <c:v>598</c:v>
                </c:pt>
                <c:pt idx="62">
                  <c:v>672</c:v>
                </c:pt>
                <c:pt idx="63">
                  <c:v>625</c:v>
                </c:pt>
                <c:pt idx="64">
                  <c:v>670</c:v>
                </c:pt>
                <c:pt idx="65">
                  <c:v>621</c:v>
                </c:pt>
                <c:pt idx="66">
                  <c:v>537</c:v>
                </c:pt>
                <c:pt idx="67">
                  <c:v>579</c:v>
                </c:pt>
                <c:pt idx="68">
                  <c:v>572</c:v>
                </c:pt>
                <c:pt idx="69">
                  <c:v>686</c:v>
                </c:pt>
                <c:pt idx="70">
                  <c:v>640</c:v>
                </c:pt>
                <c:pt idx="71">
                  <c:v>404</c:v>
                </c:pt>
                <c:pt idx="72">
                  <c:v>652</c:v>
                </c:pt>
                <c:pt idx="73">
                  <c:v>533</c:v>
                </c:pt>
                <c:pt idx="74">
                  <c:v>473</c:v>
                </c:pt>
                <c:pt idx="75">
                  <c:v>646</c:v>
                </c:pt>
                <c:pt idx="76">
                  <c:v>662</c:v>
                </c:pt>
                <c:pt idx="77">
                  <c:v>494</c:v>
                </c:pt>
                <c:pt idx="78">
                  <c:v>513</c:v>
                </c:pt>
                <c:pt idx="79">
                  <c:v>620</c:v>
                </c:pt>
                <c:pt idx="80">
                  <c:v>681</c:v>
                </c:pt>
                <c:pt idx="81">
                  <c:v>579</c:v>
                </c:pt>
                <c:pt idx="82">
                  <c:v>586</c:v>
                </c:pt>
                <c:pt idx="83">
                  <c:v>437</c:v>
                </c:pt>
                <c:pt idx="84">
                  <c:v>919</c:v>
                </c:pt>
                <c:pt idx="85">
                  <c:v>896</c:v>
                </c:pt>
                <c:pt idx="86">
                  <c:v>1016</c:v>
                </c:pt>
                <c:pt idx="87">
                  <c:v>946</c:v>
                </c:pt>
                <c:pt idx="88">
                  <c:v>733</c:v>
                </c:pt>
                <c:pt idx="89">
                  <c:v>644</c:v>
                </c:pt>
                <c:pt idx="90">
                  <c:v>670</c:v>
                </c:pt>
                <c:pt idx="91">
                  <c:v>816</c:v>
                </c:pt>
                <c:pt idx="92">
                  <c:v>670</c:v>
                </c:pt>
                <c:pt idx="93">
                  <c:v>778</c:v>
                </c:pt>
                <c:pt idx="94">
                  <c:v>710</c:v>
                </c:pt>
                <c:pt idx="95">
                  <c:v>804</c:v>
                </c:pt>
                <c:pt idx="96">
                  <c:v>649</c:v>
                </c:pt>
                <c:pt idx="97">
                  <c:v>636</c:v>
                </c:pt>
                <c:pt idx="98">
                  <c:v>785</c:v>
                </c:pt>
                <c:pt idx="99">
                  <c:v>733</c:v>
                </c:pt>
                <c:pt idx="100">
                  <c:v>693</c:v>
                </c:pt>
                <c:pt idx="101">
                  <c:v>849</c:v>
                </c:pt>
                <c:pt idx="102">
                  <c:v>617</c:v>
                </c:pt>
                <c:pt idx="103">
                  <c:v>860</c:v>
                </c:pt>
                <c:pt idx="104">
                  <c:v>777</c:v>
                </c:pt>
                <c:pt idx="105">
                  <c:v>1010</c:v>
                </c:pt>
                <c:pt idx="106">
                  <c:v>934</c:v>
                </c:pt>
                <c:pt idx="107">
                  <c:v>1024</c:v>
                </c:pt>
                <c:pt idx="108">
                  <c:v>1089</c:v>
                </c:pt>
                <c:pt idx="109">
                  <c:v>899</c:v>
                </c:pt>
                <c:pt idx="110">
                  <c:v>933</c:v>
                </c:pt>
                <c:pt idx="111">
                  <c:v>1052</c:v>
                </c:pt>
                <c:pt idx="112">
                  <c:v>832</c:v>
                </c:pt>
                <c:pt idx="113">
                  <c:v>808</c:v>
                </c:pt>
                <c:pt idx="114">
                  <c:v>636</c:v>
                </c:pt>
                <c:pt idx="115">
                  <c:v>1031</c:v>
                </c:pt>
                <c:pt idx="116">
                  <c:v>1193</c:v>
                </c:pt>
                <c:pt idx="117">
                  <c:v>1096</c:v>
                </c:pt>
                <c:pt idx="118">
                  <c:v>1663</c:v>
                </c:pt>
                <c:pt idx="119">
                  <c:v>866</c:v>
                </c:pt>
                <c:pt idx="120">
                  <c:v>1540</c:v>
                </c:pt>
              </c:numCache>
            </c:numRef>
          </c:val>
          <c:smooth val="0"/>
          <c:extLst>
            <c:ext xmlns:c16="http://schemas.microsoft.com/office/drawing/2014/chart" uri="{C3380CC4-5D6E-409C-BE32-E72D297353CC}">
              <c16:uniqueId val="{00000002-5382-4623-99F0-CAE816E1E65F}"/>
            </c:ext>
          </c:extLst>
        </c:ser>
        <c:ser>
          <c:idx val="7"/>
          <c:order val="7"/>
          <c:tx>
            <c:strRef>
              <c:f>'Step 7'!$J$1</c:f>
              <c:strCache>
                <c:ptCount val="1"/>
                <c:pt idx="0">
                  <c:v> Average Inventory </c:v>
                </c:pt>
              </c:strCache>
            </c:strRef>
          </c:tx>
          <c:spPr>
            <a:ln w="28575" cap="rnd">
              <a:solidFill>
                <a:schemeClr val="accent2">
                  <a:lumMod val="60000"/>
                </a:schemeClr>
              </a:solidFill>
              <a:round/>
            </a:ln>
            <a:effectLst/>
          </c:spPr>
          <c:marker>
            <c:symbol val="none"/>
          </c:marker>
          <c:val>
            <c:numRef>
              <c:f>'Step 7'!$J$2:$J$122</c:f>
              <c:numCache>
                <c:formatCode>_-* #,##0\ _€_-;\-* #,##0\ _€_-;_-* "-"??\ _€_-;_-@_-</c:formatCode>
                <c:ptCount val="121"/>
              </c:numCache>
            </c:numRef>
          </c:val>
          <c:smooth val="0"/>
          <c:extLst>
            <c:ext xmlns:c16="http://schemas.microsoft.com/office/drawing/2014/chart" uri="{C3380CC4-5D6E-409C-BE32-E72D297353CC}">
              <c16:uniqueId val="{00000003-5382-4623-99F0-CAE816E1E65F}"/>
            </c:ext>
          </c:extLst>
        </c:ser>
        <c:dLbls>
          <c:showLegendKey val="0"/>
          <c:showVal val="0"/>
          <c:showCatName val="0"/>
          <c:showSerName val="0"/>
          <c:showPercent val="0"/>
          <c:showBubbleSize val="0"/>
        </c:dLbls>
        <c:smooth val="0"/>
        <c:axId val="1188178352"/>
        <c:axId val="1188178768"/>
        <c:extLst>
          <c:ext xmlns:c15="http://schemas.microsoft.com/office/drawing/2012/chart" uri="{02D57815-91ED-43cb-92C2-25804820EDAC}">
            <c15:filteredLineSeries>
              <c15:ser>
                <c:idx val="2"/>
                <c:order val="2"/>
                <c:tx>
                  <c:strRef>
                    <c:extLst>
                      <c:ext uri="{02D57815-91ED-43cb-92C2-25804820EDAC}">
                        <c15:formulaRef>
                          <c15:sqref>'Step 7'!$D$1</c15:sqref>
                        </c15:formulaRef>
                      </c:ext>
                    </c:extLst>
                    <c:strCache>
                      <c:ptCount val="1"/>
                      <c:pt idx="0">
                        <c:v>Up-to-level</c:v>
                      </c:pt>
                    </c:strCache>
                  </c:strRef>
                </c:tx>
                <c:spPr>
                  <a:ln w="28575" cap="rnd">
                    <a:solidFill>
                      <a:schemeClr val="accent3"/>
                    </a:solidFill>
                    <a:round/>
                  </a:ln>
                  <a:effectLst/>
                </c:spPr>
                <c:marker>
                  <c:symbol val="none"/>
                </c:marker>
                <c:cat>
                  <c:numRef>
                    <c:extLst>
                      <c:ext uri="{02D57815-91ED-43cb-92C2-25804820EDAC}">
                        <c15:formulaRef>
                          <c15:sqref>'Step 7'!$A$2:$A$133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c:ext uri="{02D57815-91ED-43cb-92C2-25804820EDAC}">
                        <c15:formulaRef>
                          <c15:sqref>'Step 7'!$D$2:$D$133</c15:sqref>
                        </c15:formulaRef>
                      </c:ext>
                    </c:extLst>
                    <c:numCache>
                      <c:formatCode>_-* #,##0\ _€_-;\-* #,##0\ _€_-;_-* "-"??\ _€_-;_-@_-</c:formatCode>
                      <c:ptCount val="132"/>
                    </c:numCache>
                  </c:numRef>
                </c:val>
                <c:smooth val="0"/>
                <c:extLst>
                  <c:ext xmlns:c16="http://schemas.microsoft.com/office/drawing/2014/chart" uri="{C3380CC4-5D6E-409C-BE32-E72D297353CC}">
                    <c16:uniqueId val="{00000004-5382-4623-99F0-CAE816E1E65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'Step 7'!$F$1</c15:sqref>
                        </c15:formulaRef>
                      </c:ext>
                    </c:extLst>
                    <c:strCache>
                      <c:ptCount val="1"/>
                      <c:pt idx="0">
                        <c:v> Inventory Start </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'Step 7'!$A$2:$A$133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7'!$F$2:$F$133</c15:sqref>
                        </c15:formulaRef>
                      </c:ext>
                    </c:extLst>
                    <c:numCache>
                      <c:formatCode>_-* #,##0\ _€_-;\-* #,##0\ _€_-;_-* "-"??\ _€_-;_-@_-</c:formatCode>
                      <c:ptCount val="132"/>
                      <c:pt idx="0">
                        <c:v>1000</c:v>
                      </c:pt>
                      <c:pt idx="1">
                        <c:v>648</c:v>
                      </c:pt>
                      <c:pt idx="2">
                        <c:v>313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xmlns:c15="http://schemas.microsoft.com/office/drawing/2012/chart">
                  <c:ext xmlns:c16="http://schemas.microsoft.com/office/drawing/2014/chart" uri="{C3380CC4-5D6E-409C-BE32-E72D297353CC}">
                    <c16:uniqueId val="{00000005-5382-4623-99F0-CAE816E1E65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'Step 7'!$G$1</c15:sqref>
                        </c15:formulaRef>
                      </c:ext>
                    </c:extLst>
                    <c:strCache>
                      <c:ptCount val="1"/>
                      <c:pt idx="0">
                        <c:v> Sales </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'Step 7'!$A$2:$A$133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7'!$G$2:$G$133</c15:sqref>
                        </c15:formulaRef>
                      </c:ext>
                    </c:extLst>
                    <c:numCache>
                      <c:formatCode>_-* #,##0\ _€_-;\-* #,##0\ _€_-;_-* "-"??\ _€_-;_-@_-</c:formatCode>
                      <c:ptCount val="132"/>
                      <c:pt idx="0">
                        <c:v>352</c:v>
                      </c:pt>
                      <c:pt idx="1">
                        <c:v>335</c:v>
                      </c:pt>
                      <c:pt idx="2">
                        <c:v>313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xmlns:c15="http://schemas.microsoft.com/office/drawing/2012/chart">
                  <c:ext xmlns:c16="http://schemas.microsoft.com/office/drawing/2014/chart" uri="{C3380CC4-5D6E-409C-BE32-E72D297353CC}">
                    <c16:uniqueId val="{00000006-5382-4623-99F0-CAE816E1E65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'Step 7'!$I$1</c15:sqref>
                        </c15:formulaRef>
                      </c:ext>
                    </c:extLst>
                    <c:strCache>
                      <c:ptCount val="1"/>
                      <c:pt idx="0">
                        <c:v> Inventory End </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'Step 7'!$A$2:$A$133</c15:sqref>
                        </c15:formulaRef>
                      </c:ext>
                    </c:extLst>
                    <c:numCache>
                      <c:formatCode>m/d/yyyy</c:formatCode>
                      <c:ptCount val="132"/>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numCache>
                  </c:numRef>
                </c:cat>
                <c:val>
                  <c:numRef>
                    <c:extLst xmlns:c15="http://schemas.microsoft.com/office/drawing/2012/chart">
                      <c:ext xmlns:c15="http://schemas.microsoft.com/office/drawing/2012/chart" uri="{02D57815-91ED-43cb-92C2-25804820EDAC}">
                        <c15:formulaRef>
                          <c15:sqref>'Step 7'!$I$2:$I$133</c15:sqref>
                        </c15:formulaRef>
                      </c:ext>
                    </c:extLst>
                    <c:numCache>
                      <c:formatCode>_-* #,##0\ _€_-;\-* #,##0\ _€_-;_-* "-"??\ _€_-;_-@_-</c:formatCode>
                      <c:ptCount val="132"/>
                      <c:pt idx="0">
                        <c:v>648</c:v>
                      </c:pt>
                      <c:pt idx="1">
                        <c:v>313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val>
                <c:smooth val="0"/>
                <c:extLst xmlns:c15="http://schemas.microsoft.com/office/drawing/2012/chart">
                  <c:ext xmlns:c16="http://schemas.microsoft.com/office/drawing/2014/chart" uri="{C3380CC4-5D6E-409C-BE32-E72D297353CC}">
                    <c16:uniqueId val="{00000007-5382-4623-99F0-CAE816E1E65F}"/>
                  </c:ext>
                </c:extLst>
              </c15:ser>
            </c15:filteredLineSeries>
          </c:ext>
        </c:extLst>
      </c:lineChart>
      <c:dateAx>
        <c:axId val="11881783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768"/>
        <c:crosses val="autoZero"/>
        <c:auto val="1"/>
        <c:lblOffset val="100"/>
        <c:baseTimeUnit val="months"/>
      </c:dateAx>
      <c:valAx>
        <c:axId val="1188178768"/>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7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Holt-Winters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'Triple smoothing'!$C$4</c:f>
              <c:strCache>
                <c:ptCount val="1"/>
                <c:pt idx="0">
                  <c:v>Sales</c:v>
                </c:pt>
              </c:strCache>
            </c:strRef>
          </c:tx>
          <c:spPr>
            <a:ln w="28575" cap="rnd">
              <a:solidFill>
                <a:schemeClr val="accent1"/>
              </a:solidFill>
              <a:round/>
            </a:ln>
            <a:effectLst/>
          </c:spPr>
          <c:marker>
            <c:symbol val="none"/>
          </c:marker>
          <c:cat>
            <c:numRef>
              <c:f>'Triple smoothing'!$B$5:$B$64</c:f>
              <c:numCache>
                <c:formatCode>_-* #,##0\ _€_-;\-* #,##0\ _€_-;_-* "-"??\ _€_-;_-@_-</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'Triple smoothing'!$C$5:$C$64</c:f>
              <c:numCache>
                <c:formatCode>_-* #,##0\ _€_-;\-* #,##0\ _€_-;_-* "-"??\ _€_-;_-@_-</c:formatCode>
                <c:ptCount val="60"/>
                <c:pt idx="0">
                  <c:v>200</c:v>
                </c:pt>
                <c:pt idx="1">
                  <c:v>555</c:v>
                </c:pt>
                <c:pt idx="2">
                  <c:v>1349</c:v>
                </c:pt>
                <c:pt idx="3">
                  <c:v>2304</c:v>
                </c:pt>
                <c:pt idx="4">
                  <c:v>858</c:v>
                </c:pt>
                <c:pt idx="5">
                  <c:v>1217</c:v>
                </c:pt>
                <c:pt idx="6">
                  <c:v>1995</c:v>
                </c:pt>
                <c:pt idx="7">
                  <c:v>2955</c:v>
                </c:pt>
                <c:pt idx="8">
                  <c:v>2386</c:v>
                </c:pt>
                <c:pt idx="9">
                  <c:v>1638</c:v>
                </c:pt>
                <c:pt idx="10">
                  <c:v>1503</c:v>
                </c:pt>
                <c:pt idx="11">
                  <c:v>3336</c:v>
                </c:pt>
                <c:pt idx="12">
                  <c:v>5462</c:v>
                </c:pt>
                <c:pt idx="13">
                  <c:v>7055</c:v>
                </c:pt>
                <c:pt idx="14">
                  <c:v>1775</c:v>
                </c:pt>
                <c:pt idx="15">
                  <c:v>3831</c:v>
                </c:pt>
                <c:pt idx="16">
                  <c:v>4788</c:v>
                </c:pt>
                <c:pt idx="17">
                  <c:v>5313</c:v>
                </c:pt>
                <c:pt idx="18">
                  <c:v>6272</c:v>
                </c:pt>
                <c:pt idx="19">
                  <c:v>5043</c:v>
                </c:pt>
                <c:pt idx="20">
                  <c:v>2399</c:v>
                </c:pt>
                <c:pt idx="21">
                  <c:v>5493</c:v>
                </c:pt>
                <c:pt idx="22">
                  <c:v>8024</c:v>
                </c:pt>
                <c:pt idx="23">
                  <c:v>12389</c:v>
                </c:pt>
                <c:pt idx="24">
                  <c:v>2787</c:v>
                </c:pt>
                <c:pt idx="25">
                  <c:v>4838</c:v>
                </c:pt>
                <c:pt idx="26">
                  <c:v>5772</c:v>
                </c:pt>
                <c:pt idx="27">
                  <c:v>7808</c:v>
                </c:pt>
                <c:pt idx="28">
                  <c:v>7119</c:v>
                </c:pt>
                <c:pt idx="29">
                  <c:v>5804</c:v>
                </c:pt>
                <c:pt idx="30">
                  <c:v>3102</c:v>
                </c:pt>
                <c:pt idx="31">
                  <c:v>6141</c:v>
                </c:pt>
                <c:pt idx="32">
                  <c:v>10120</c:v>
                </c:pt>
                <c:pt idx="33">
                  <c:v>12605</c:v>
                </c:pt>
                <c:pt idx="34">
                  <c:v>3326</c:v>
                </c:pt>
                <c:pt idx="35">
                  <c:v>7073</c:v>
                </c:pt>
                <c:pt idx="36">
                  <c:v>10226</c:v>
                </c:pt>
                <c:pt idx="37">
                  <c:v>13267</c:v>
                </c:pt>
                <c:pt idx="38">
                  <c:v>12443</c:v>
                </c:pt>
                <c:pt idx="39">
                  <c:v>8802</c:v>
                </c:pt>
                <c:pt idx="40">
                  <c:v>4659</c:v>
                </c:pt>
                <c:pt idx="41">
                  <c:v>8773</c:v>
                </c:pt>
                <c:pt idx="42">
                  <c:v>11776</c:v>
                </c:pt>
                <c:pt idx="43">
                  <c:v>16507</c:v>
                </c:pt>
                <c:pt idx="44">
                  <c:v>4103</c:v>
                </c:pt>
                <c:pt idx="45">
                  <c:v>7569</c:v>
                </c:pt>
                <c:pt idx="46">
                  <c:v>10047</c:v>
                </c:pt>
                <c:pt idx="47">
                  <c:v>11356</c:v>
                </c:pt>
                <c:pt idx="48">
                  <c:v>10317</c:v>
                </c:pt>
                <c:pt idx="49">
                  <c:v>8923</c:v>
                </c:pt>
                <c:pt idx="50">
                  <c:v>4599</c:v>
                </c:pt>
                <c:pt idx="51">
                  <c:v>9784</c:v>
                </c:pt>
                <c:pt idx="52">
                  <c:v>15312</c:v>
                </c:pt>
                <c:pt idx="53">
                  <c:v>19977</c:v>
                </c:pt>
                <c:pt idx="54">
                  <c:v>5468</c:v>
                </c:pt>
                <c:pt idx="55">
                  <c:v>10750</c:v>
                </c:pt>
                <c:pt idx="56">
                  <c:v>13541</c:v>
                </c:pt>
                <c:pt idx="57">
                  <c:v>15286</c:v>
                </c:pt>
                <c:pt idx="58">
                  <c:v>13364</c:v>
                </c:pt>
                <c:pt idx="59">
                  <c:v>10333</c:v>
                </c:pt>
              </c:numCache>
            </c:numRef>
          </c:val>
          <c:smooth val="0"/>
          <c:extLst>
            <c:ext xmlns:c16="http://schemas.microsoft.com/office/drawing/2014/chart" uri="{C3380CC4-5D6E-409C-BE32-E72D297353CC}">
              <c16:uniqueId val="{00000000-1EA6-4641-8402-96084C7165BC}"/>
            </c:ext>
          </c:extLst>
        </c:ser>
        <c:ser>
          <c:idx val="1"/>
          <c:order val="1"/>
          <c:tx>
            <c:strRef>
              <c:f>'Triple smoothing'!$D$4</c:f>
              <c:strCache>
                <c:ptCount val="1"/>
                <c:pt idx="0">
                  <c:v> Forecast </c:v>
                </c:pt>
              </c:strCache>
            </c:strRef>
          </c:tx>
          <c:spPr>
            <a:ln w="28575" cap="rnd">
              <a:solidFill>
                <a:schemeClr val="accent2"/>
              </a:solidFill>
              <a:prstDash val="sysDot"/>
              <a:round/>
            </a:ln>
            <a:effectLst/>
          </c:spPr>
          <c:marker>
            <c:symbol val="none"/>
          </c:marker>
          <c:cat>
            <c:numRef>
              <c:f>'Triple smoothing'!$B$5:$B$64</c:f>
              <c:numCache>
                <c:formatCode>_-* #,##0\ _€_-;\-* #,##0\ _€_-;_-* "-"??\ _€_-;_-@_-</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'Triple smoothing'!$D$5:$D$64</c:f>
              <c:numCache>
                <c:formatCode>_-* #,##0\ _€_-;\-* #,##0\ _€_-;_-* "-"??\ _€_-;_-@_-</c:formatCode>
                <c:ptCount val="60"/>
              </c:numCache>
            </c:numRef>
          </c:val>
          <c:smooth val="0"/>
          <c:extLst>
            <c:ext xmlns:c16="http://schemas.microsoft.com/office/drawing/2014/chart" uri="{C3380CC4-5D6E-409C-BE32-E72D297353CC}">
              <c16:uniqueId val="{00000001-1EA6-4641-8402-96084C7165BC}"/>
            </c:ext>
          </c:extLst>
        </c:ser>
        <c:dLbls>
          <c:showLegendKey val="0"/>
          <c:showVal val="0"/>
          <c:showCatName val="0"/>
          <c:showSerName val="0"/>
          <c:showPercent val="0"/>
          <c:showBubbleSize val="0"/>
        </c:dLbls>
        <c:smooth val="0"/>
        <c:axId val="175953408"/>
        <c:axId val="175954944"/>
      </c:lineChart>
      <c:catAx>
        <c:axId val="175953408"/>
        <c:scaling>
          <c:orientation val="minMax"/>
        </c:scaling>
        <c:delete val="0"/>
        <c:axPos val="b"/>
        <c:numFmt formatCode="_-* #,##0\ _€_-;\-* #,##0\ _€_-;_-* &quot;-&quot;??\ _€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54944"/>
        <c:crosses val="autoZero"/>
        <c:auto val="1"/>
        <c:lblAlgn val="ctr"/>
        <c:lblOffset val="100"/>
        <c:noMultiLvlLbl val="0"/>
      </c:catAx>
      <c:valAx>
        <c:axId val="175954944"/>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53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279400</xdr:colOff>
      <xdr:row>0</xdr:row>
      <xdr:rowOff>171449</xdr:rowOff>
    </xdr:from>
    <xdr:to>
      <xdr:col>11</xdr:col>
      <xdr:colOff>92364</xdr:colOff>
      <xdr:row>17</xdr:row>
      <xdr:rowOff>89476</xdr:rowOff>
    </xdr:to>
    <xdr:sp macro="" textlink="">
      <xdr:nvSpPr>
        <xdr:cNvPr id="2" name="Rectangle 1">
          <a:extLst>
            <a:ext uri="{FF2B5EF4-FFF2-40B4-BE49-F238E27FC236}">
              <a16:creationId xmlns:a16="http://schemas.microsoft.com/office/drawing/2014/main" id="{0EC31079-D2DF-470D-BEF8-E0166A22AD8D}"/>
            </a:ext>
          </a:extLst>
        </xdr:cNvPr>
        <xdr:cNvSpPr/>
      </xdr:nvSpPr>
      <xdr:spPr>
        <a:xfrm>
          <a:off x="279400" y="171449"/>
          <a:ext cx="6512214" cy="3058391"/>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400" b="0" i="1">
              <a:solidFill>
                <a:sysClr val="windowText" lastClr="000000"/>
              </a:solidFill>
              <a:effectLst/>
              <a:latin typeface="+mn-lt"/>
              <a:ea typeface="+mn-ea"/>
              <a:cs typeface="+mn-cs"/>
            </a:rPr>
            <a:t>You are the inventory planner for a company that resells products sourced from international suppliers. Your supplier quoted you a lead time of two months for deliveries. Furthermore, you have a monthly ordering schedule, with orders placed on the first day of each month. A critical point to note is that stock shortages lead to a loss of sales, as customers will immediately turn to competitors if your products are not available.</a:t>
          </a:r>
        </a:p>
        <a:p>
          <a:endParaRPr lang="en-US" sz="1400" b="0" i="1">
            <a:solidFill>
              <a:sysClr val="windowText" lastClr="000000"/>
            </a:solidFill>
            <a:effectLst/>
            <a:latin typeface="+mn-lt"/>
            <a:ea typeface="+mn-ea"/>
            <a:cs typeface="+mn-cs"/>
          </a:endParaRPr>
        </a:p>
        <a:p>
          <a:r>
            <a:rPr lang="en-US" sz="1400" b="0" i="1">
              <a:solidFill>
                <a:sysClr val="windowText" lastClr="000000"/>
              </a:solidFill>
              <a:effectLst/>
              <a:latin typeface="+mn-lt"/>
              <a:ea typeface="+mn-ea"/>
              <a:cs typeface="+mn-cs"/>
            </a:rPr>
            <a:t>Your task is to come up with an inventory policy to decide how much to order.</a:t>
          </a:r>
        </a:p>
        <a:p>
          <a:endParaRPr lang="en-US" sz="1400" b="0" i="1">
            <a:solidFill>
              <a:sysClr val="windowText" lastClr="000000"/>
            </a:solidFill>
            <a:effectLst/>
            <a:latin typeface="+mn-lt"/>
            <a:ea typeface="+mn-ea"/>
            <a:cs typeface="+mn-cs"/>
          </a:endParaRPr>
        </a:p>
        <a:p>
          <a:r>
            <a:rPr lang="en-US" sz="1400" b="0" i="1">
              <a:solidFill>
                <a:sysClr val="windowText" lastClr="000000"/>
              </a:solidFill>
              <a:effectLst/>
              <a:latin typeface="+mn-lt"/>
              <a:ea typeface="+mn-ea"/>
              <a:cs typeface="+mn-cs"/>
            </a:rPr>
            <a:t>To do so, you gathered some data: historical sales and historical, and future forecasts. </a:t>
          </a:r>
          <a:br>
            <a:rPr lang="en-US" sz="1400" b="0" i="1">
              <a:solidFill>
                <a:sysClr val="windowText" lastClr="000000"/>
              </a:solidFill>
              <a:effectLst/>
              <a:latin typeface="+mn-lt"/>
              <a:ea typeface="+mn-ea"/>
              <a:cs typeface="+mn-cs"/>
            </a:rPr>
          </a:br>
          <a:r>
            <a:rPr lang="en-US" sz="1400" b="0" i="1">
              <a:solidFill>
                <a:sysClr val="windowText" lastClr="000000"/>
              </a:solidFill>
              <a:effectLst/>
              <a:latin typeface="+mn-lt"/>
              <a:ea typeface="+mn-ea"/>
              <a:cs typeface="+mn-cs"/>
            </a:rPr>
            <a:t>Let's see how you can use these to assess how much you need to order.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18</xdr:col>
      <xdr:colOff>253521</xdr:colOff>
      <xdr:row>12</xdr:row>
      <xdr:rowOff>66641</xdr:rowOff>
    </xdr:from>
    <xdr:to>
      <xdr:col>25</xdr:col>
      <xdr:colOff>428077</xdr:colOff>
      <xdr:row>30</xdr:row>
      <xdr:rowOff>18229</xdr:rowOff>
    </xdr:to>
    <xdr:sp macro="" textlink="">
      <xdr:nvSpPr>
        <xdr:cNvPr id="2" name="Rectangle 1">
          <a:extLst>
            <a:ext uri="{FF2B5EF4-FFF2-40B4-BE49-F238E27FC236}">
              <a16:creationId xmlns:a16="http://schemas.microsoft.com/office/drawing/2014/main" id="{BC69D35E-049B-F3ED-75D3-17AB4978FB93}"/>
            </a:ext>
          </a:extLst>
        </xdr:cNvPr>
        <xdr:cNvSpPr/>
      </xdr:nvSpPr>
      <xdr:spPr>
        <a:xfrm>
          <a:off x="11683521" y="2660372"/>
          <a:ext cx="4448594" cy="3292665"/>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r>
            <a:rPr lang="fr-BE" sz="1200"/>
            <a:t>You need to analyze the quality of your inventory over time. For this case, use the following inventory segmentation definition:</a:t>
          </a:r>
        </a:p>
        <a:p>
          <a:r>
            <a:rPr lang="fr-BE" sz="1200"/>
            <a:t>At the *start*</a:t>
          </a:r>
          <a:r>
            <a:rPr lang="fr-BE" sz="1200" baseline="0"/>
            <a:t> </a:t>
          </a:r>
          <a:r>
            <a:rPr lang="fr-BE" sz="1200"/>
            <a:t>of each month, categorize your inventory into:</a:t>
          </a:r>
        </a:p>
        <a:p>
          <a:r>
            <a:rPr lang="fr-BE" sz="1200" b="1"/>
            <a:t>- Cycle Stock:</a:t>
          </a:r>
          <a:r>
            <a:rPr lang="fr-BE" sz="1200"/>
            <a:t> Inventory necessary to cover the upcoming review period of forecast.</a:t>
          </a:r>
        </a:p>
        <a:p>
          <a:r>
            <a:rPr lang="fr-BE" sz="1200" b="1"/>
            <a:t>- Safety Stock:</a:t>
          </a:r>
          <a:r>
            <a:rPr lang="fr-BE" sz="1200"/>
            <a:t> Inventory covering up to the safety stock theoretical limit.</a:t>
          </a:r>
        </a:p>
        <a:p>
          <a:r>
            <a:rPr lang="fr-BE" sz="1200" b="1"/>
            <a:t>- Excess Stock:</a:t>
          </a:r>
          <a:r>
            <a:rPr lang="fr-BE" sz="1200"/>
            <a:t> Any inventory beyond the cycle and safety stock is considered excess (this is an aggressive definition).</a:t>
          </a:r>
        </a:p>
        <a:p>
          <a:r>
            <a:rPr lang="fr-BE" sz="1200" b="1"/>
            <a:t>- Under Stock:</a:t>
          </a:r>
          <a:r>
            <a:rPr lang="fr-BE" sz="1200"/>
            <a:t> If your on-hand inventory at the start of the month isn't enough to cover both the cycle and safety stock requirements, you have under stock.</a:t>
          </a:r>
          <a:br>
            <a:rPr lang="fr-BE" sz="1200"/>
          </a:br>
          <a:br>
            <a:rPr lang="fr-BE" sz="1200"/>
          </a:br>
          <a:r>
            <a:rPr lang="fr-BE" sz="1200"/>
            <a:t>You</a:t>
          </a:r>
          <a:r>
            <a:rPr lang="fr-BE" sz="1200" baseline="0"/>
            <a:t> decided to analyze an inventory policy where safety stock is a 0.4 month coverage (of the month following the risk-horizon)</a:t>
          </a:r>
          <a:endParaRPr lang="fr-BE" sz="12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26275</xdr:colOff>
      <xdr:row>13</xdr:row>
      <xdr:rowOff>122620</xdr:rowOff>
    </xdr:from>
    <xdr:to>
      <xdr:col>19</xdr:col>
      <xdr:colOff>195536</xdr:colOff>
      <xdr:row>31</xdr:row>
      <xdr:rowOff>78389</xdr:rowOff>
    </xdr:to>
    <xdr:sp macro="" textlink="">
      <xdr:nvSpPr>
        <xdr:cNvPr id="2" name="Rectangle 1">
          <a:extLst>
            <a:ext uri="{FF2B5EF4-FFF2-40B4-BE49-F238E27FC236}">
              <a16:creationId xmlns:a16="http://schemas.microsoft.com/office/drawing/2014/main" id="{15BD41CA-8578-4FF0-96D5-DFFF280A11DD}"/>
            </a:ext>
          </a:extLst>
        </xdr:cNvPr>
        <xdr:cNvSpPr/>
      </xdr:nvSpPr>
      <xdr:spPr>
        <a:xfrm>
          <a:off x="7387896" y="2881586"/>
          <a:ext cx="4290192" cy="3266527"/>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r>
            <a:rPr lang="fr-BE" sz="1200">
              <a:solidFill>
                <a:schemeClr val="lt1"/>
              </a:solidFill>
              <a:latin typeface="+mn-lt"/>
              <a:ea typeface="+mn-ea"/>
              <a:cs typeface="+mn-cs"/>
            </a:rPr>
            <a:t>Our business needs to balance three types of costs:</a:t>
          </a:r>
        </a:p>
        <a:p>
          <a:pPr marL="0" indent="0"/>
          <a:r>
            <a:rPr lang="fr-BE" sz="1200">
              <a:solidFill>
                <a:schemeClr val="lt1"/>
              </a:solidFill>
              <a:latin typeface="+mn-lt"/>
              <a:ea typeface="+mn-ea"/>
              <a:cs typeface="+mn-cs"/>
            </a:rPr>
            <a:t>- Holding Costs: 2€ per unit at the end of each month.</a:t>
          </a:r>
        </a:p>
        <a:p>
          <a:pPr marL="0" indent="0"/>
          <a:r>
            <a:rPr lang="fr-BE" sz="1200">
              <a:solidFill>
                <a:schemeClr val="lt1"/>
              </a:solidFill>
              <a:latin typeface="+mn-lt"/>
              <a:ea typeface="+mn-ea"/>
              <a:cs typeface="+mn-cs"/>
            </a:rPr>
            <a:t>- Shortage Costs: 10€ per unit short to represent the opportunity loss.</a:t>
          </a:r>
        </a:p>
        <a:p>
          <a:pPr marL="0" indent="0"/>
          <a:r>
            <a:rPr lang="fr-BE" sz="1200">
              <a:solidFill>
                <a:schemeClr val="lt1"/>
              </a:solidFill>
              <a:latin typeface="+mn-lt"/>
              <a:ea typeface="+mn-ea"/>
              <a:cs typeface="+mn-cs"/>
            </a:rPr>
            <a:t>- Transaction Costs: 1000€ per order.</a:t>
          </a:r>
        </a:p>
        <a:p>
          <a:pPr marL="0" indent="0"/>
          <a:r>
            <a:rPr lang="fr-BE" sz="1200">
              <a:solidFill>
                <a:schemeClr val="lt1"/>
              </a:solidFill>
              <a:latin typeface="+mn-lt"/>
              <a:ea typeface="+mn-ea"/>
              <a:cs typeface="+mn-cs"/>
            </a:rPr>
            <a:t>How should we optimize our inventory policy to minimize these costs?</a:t>
          </a:r>
          <a:br>
            <a:rPr lang="fr-BE" sz="1200">
              <a:solidFill>
                <a:schemeClr val="lt1"/>
              </a:solidFill>
              <a:latin typeface="+mn-lt"/>
              <a:ea typeface="+mn-ea"/>
              <a:cs typeface="+mn-cs"/>
            </a:rPr>
          </a:br>
          <a:r>
            <a:rPr lang="fr-BE" sz="1200">
              <a:solidFill>
                <a:schemeClr val="lt1"/>
              </a:solidFill>
              <a:latin typeface="+mn-lt"/>
              <a:ea typeface="+mn-ea"/>
              <a:cs typeface="+mn-cs"/>
            </a:rPr>
            <a:t>When making an order, we need to order a round number of pallets. A pallet consists of 100 products.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466018</xdr:colOff>
      <xdr:row>13</xdr:row>
      <xdr:rowOff>127308</xdr:rowOff>
    </xdr:from>
    <xdr:to>
      <xdr:col>17</xdr:col>
      <xdr:colOff>134714</xdr:colOff>
      <xdr:row>28</xdr:row>
      <xdr:rowOff>13008</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290377</xdr:colOff>
      <xdr:row>13</xdr:row>
      <xdr:rowOff>121461</xdr:rowOff>
    </xdr:from>
    <xdr:to>
      <xdr:col>24</xdr:col>
      <xdr:colOff>571986</xdr:colOff>
      <xdr:row>28</xdr:row>
      <xdr:rowOff>7161</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325944</xdr:colOff>
      <xdr:row>29</xdr:row>
      <xdr:rowOff>1608</xdr:rowOff>
    </xdr:from>
    <xdr:to>
      <xdr:col>25</xdr:col>
      <xdr:colOff>2436</xdr:colOff>
      <xdr:row>43</xdr:row>
      <xdr:rowOff>77808</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480172</xdr:colOff>
      <xdr:row>28</xdr:row>
      <xdr:rowOff>159686</xdr:rowOff>
    </xdr:from>
    <xdr:to>
      <xdr:col>17</xdr:col>
      <xdr:colOff>175372</xdr:colOff>
      <xdr:row>43</xdr:row>
      <xdr:rowOff>45386</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409575</xdr:colOff>
      <xdr:row>0</xdr:row>
      <xdr:rowOff>171450</xdr:rowOff>
    </xdr:from>
    <xdr:to>
      <xdr:col>18</xdr:col>
      <xdr:colOff>317170</xdr:colOff>
      <xdr:row>12</xdr:row>
      <xdr:rowOff>133350</xdr:rowOff>
    </xdr:to>
    <mc:AlternateContent xmlns:mc="http://schemas.openxmlformats.org/markup-compatibility/2006" xmlns:a14="http://schemas.microsoft.com/office/drawing/2010/main">
      <mc:Choice Requires="a14">
        <xdr:sp macro="" textlink="">
          <xdr:nvSpPr>
            <xdr:cNvPr id="6" name="Rectangle: Rounded Corners 5">
              <a:extLst>
                <a:ext uri="{FF2B5EF4-FFF2-40B4-BE49-F238E27FC236}">
                  <a16:creationId xmlns:a16="http://schemas.microsoft.com/office/drawing/2014/main" id="{00000000-0008-0000-0600-000006000000}"/>
                </a:ext>
              </a:extLst>
            </xdr:cNvPr>
            <xdr:cNvSpPr/>
          </xdr:nvSpPr>
          <xdr:spPr>
            <a:xfrm>
              <a:off x="8286750" y="171450"/>
              <a:ext cx="2955595" cy="2247900"/>
            </a:xfrm>
            <a:prstGeom prst="roundRect">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rtl="0" eaLnBrk="1" latinLnBrk="0" hangingPunct="1"/>
              <a14:m>
                <m:oMathPara xmlns:m="http://schemas.openxmlformats.org/officeDocument/2006/math">
                  <m:oMathParaPr>
                    <m:jc m:val="centerGroup"/>
                  </m:oMathParaPr>
                  <m:oMath xmlns:m="http://schemas.openxmlformats.org/officeDocument/2006/math">
                    <m:r>
                      <a:rPr lang="fr-BE" sz="1100" b="0" i="1">
                        <a:solidFill>
                          <a:schemeClr val="dk1"/>
                        </a:solidFill>
                        <a:effectLst/>
                        <a:latin typeface="Cambria Math" panose="02040503050406030204" pitchFamily="18" charset="0"/>
                        <a:ea typeface="+mn-ea"/>
                        <a:cs typeface="+mn-cs"/>
                      </a:rPr>
                      <m:t>𝑀𝑜𝑑𝑒𝑙</m:t>
                    </m:r>
                    <m:r>
                      <a:rPr lang="fr-BE" sz="1100" b="0" i="1">
                        <a:solidFill>
                          <a:schemeClr val="dk1"/>
                        </a:solidFill>
                        <a:effectLst/>
                        <a:latin typeface="Cambria Math" panose="02040503050406030204" pitchFamily="18" charset="0"/>
                        <a:ea typeface="+mn-ea"/>
                        <a:cs typeface="+mn-cs"/>
                      </a:rPr>
                      <m:t> </m:t>
                    </m:r>
                    <m:r>
                      <a:rPr lang="fr-BE" sz="1100" b="0" i="1">
                        <a:solidFill>
                          <a:schemeClr val="dk1"/>
                        </a:solidFill>
                        <a:effectLst/>
                        <a:latin typeface="Cambria Math" panose="02040503050406030204" pitchFamily="18" charset="0"/>
                        <a:ea typeface="+mn-ea"/>
                        <a:cs typeface="+mn-cs"/>
                      </a:rPr>
                      <m:t>𝑎𝑠𝑠𝑢𝑚𝑝𝑡𝑖𝑜𝑛</m:t>
                    </m:r>
                  </m:oMath>
                </m:oMathPara>
              </a14:m>
              <a:endParaRPr lang="en-US">
                <a:effectLst/>
              </a:endParaRPr>
            </a:p>
            <a:p>
              <a:pPr rtl="0" eaLnBrk="1" latinLnBrk="0" hangingPunct="1"/>
              <a14:m>
                <m:oMathPara xmlns:m="http://schemas.openxmlformats.org/officeDocument/2006/math">
                  <m:oMathParaPr>
                    <m:jc m:val="centerGroup"/>
                  </m:oMathParaPr>
                  <m:oMath xmlns:m="http://schemas.openxmlformats.org/officeDocument/2006/math">
                    <m:sSub>
                      <m:sSubPr>
                        <m:ctrlPr>
                          <a:rPr lang="fr-BE" sz="1100" b="0" i="1">
                            <a:solidFill>
                              <a:schemeClr val="dk1"/>
                            </a:solidFill>
                            <a:effectLst/>
                            <a:latin typeface="Cambria Math" panose="02040503050406030204" pitchFamily="18" charset="0"/>
                            <a:ea typeface="+mn-ea"/>
                            <a:cs typeface="+mn-cs"/>
                          </a:rPr>
                        </m:ctrlPr>
                      </m:sSubPr>
                      <m:e>
                        <m:r>
                          <a:rPr lang="fr-BE" sz="1100" b="0" i="1">
                            <a:solidFill>
                              <a:schemeClr val="dk1"/>
                            </a:solidFill>
                            <a:effectLst/>
                            <a:latin typeface="Cambria Math" panose="02040503050406030204" pitchFamily="18" charset="0"/>
                            <a:ea typeface="+mn-ea"/>
                            <a:cs typeface="+mn-cs"/>
                          </a:rPr>
                          <m:t>𝑦</m:t>
                        </m:r>
                      </m:e>
                      <m:sub>
                        <m:r>
                          <a:rPr lang="fr-BE" sz="1100" b="0" i="1">
                            <a:solidFill>
                              <a:schemeClr val="dk1"/>
                            </a:solidFill>
                            <a:effectLst/>
                            <a:latin typeface="Cambria Math" panose="02040503050406030204" pitchFamily="18" charset="0"/>
                            <a:ea typeface="+mn-ea"/>
                            <a:cs typeface="+mn-cs"/>
                          </a:rPr>
                          <m:t>𝑡</m:t>
                        </m:r>
                      </m:sub>
                    </m:sSub>
                    <m:r>
                      <a:rPr lang="fr-BE" sz="1100" i="1">
                        <a:solidFill>
                          <a:schemeClr val="dk1"/>
                        </a:solidFill>
                        <a:effectLst/>
                        <a:latin typeface="Cambria Math" panose="02040503050406030204" pitchFamily="18" charset="0"/>
                        <a:ea typeface="+mn-ea"/>
                        <a:cs typeface="+mn-cs"/>
                      </a:rPr>
                      <m:t>=</m:t>
                    </m:r>
                    <m:d>
                      <m:dPr>
                        <m:ctrlPr>
                          <a:rPr lang="fr-BE" sz="1100" b="0" i="1">
                            <a:solidFill>
                              <a:schemeClr val="dk1"/>
                            </a:solidFill>
                            <a:effectLst/>
                            <a:latin typeface="Cambria Math" panose="02040503050406030204" pitchFamily="18" charset="0"/>
                            <a:ea typeface="+mn-ea"/>
                            <a:cs typeface="+mn-cs"/>
                          </a:rPr>
                        </m:ctrlPr>
                      </m:dPr>
                      <m:e>
                        <m:r>
                          <a:rPr lang="fr-BE" sz="1100" i="1">
                            <a:solidFill>
                              <a:schemeClr val="accent1"/>
                            </a:solidFill>
                            <a:effectLst/>
                            <a:latin typeface="Cambria Math" panose="02040503050406030204" pitchFamily="18" charset="0"/>
                            <a:ea typeface="+mn-ea"/>
                            <a:cs typeface="+mn-cs"/>
                          </a:rPr>
                          <m:t>𝑙𝑒𝑣𝑒𝑙</m:t>
                        </m:r>
                        <m:r>
                          <a:rPr lang="fr-BE" sz="1100" i="1">
                            <a:solidFill>
                              <a:schemeClr val="dk1"/>
                            </a:solidFill>
                            <a:effectLst/>
                            <a:latin typeface="Cambria Math" panose="02040503050406030204" pitchFamily="18" charset="0"/>
                            <a:ea typeface="+mn-ea"/>
                            <a:cs typeface="+mn-cs"/>
                          </a:rPr>
                          <m:t>+</m:t>
                        </m:r>
                        <m:r>
                          <a:rPr lang="fr-BE" sz="1100" i="1">
                            <a:solidFill>
                              <a:schemeClr val="accent2"/>
                            </a:solidFill>
                            <a:effectLst/>
                            <a:latin typeface="Cambria Math" panose="02040503050406030204" pitchFamily="18" charset="0"/>
                            <a:ea typeface="+mn-ea"/>
                            <a:cs typeface="+mn-cs"/>
                          </a:rPr>
                          <m:t>𝑡𝑟𝑒𝑛𝑑</m:t>
                        </m:r>
                      </m:e>
                    </m:d>
                    <m:r>
                      <a:rPr lang="fr-BE" sz="1100" b="0" i="1">
                        <a:solidFill>
                          <a:schemeClr val="accent6"/>
                        </a:solidFill>
                        <a:effectLst/>
                        <a:latin typeface="Cambria Math" panose="02040503050406030204" pitchFamily="18" charset="0"/>
                        <a:ea typeface="+mn-ea"/>
                        <a:cs typeface="+mn-cs"/>
                      </a:rPr>
                      <m:t>𝑠𝑒𝑎𝑠𝑜𝑛𝑎𝑙𝑖𝑡𝑦</m:t>
                    </m:r>
                    <m:r>
                      <a:rPr lang="fr-BE" sz="1100" b="0" i="1">
                        <a:solidFill>
                          <a:schemeClr val="dk1"/>
                        </a:solidFill>
                        <a:effectLst/>
                        <a:latin typeface="Cambria Math" panose="02040503050406030204" pitchFamily="18" charset="0"/>
                        <a:ea typeface="+mn-ea"/>
                        <a:cs typeface="+mn-cs"/>
                      </a:rPr>
                      <m:t>+</m:t>
                    </m:r>
                    <m:r>
                      <a:rPr lang="fr-BE" sz="1100" b="0" i="1">
                        <a:solidFill>
                          <a:schemeClr val="dk1"/>
                        </a:solidFill>
                        <a:effectLst/>
                        <a:latin typeface="Cambria Math" panose="02040503050406030204" pitchFamily="18" charset="0"/>
                        <a:ea typeface="+mn-ea"/>
                        <a:cs typeface="+mn-cs"/>
                      </a:rPr>
                      <m:t>𝑛𝑜𝑖𝑠𝑒</m:t>
                    </m:r>
                  </m:oMath>
                </m:oMathPara>
              </a14:m>
              <a:endParaRPr lang="en-US">
                <a:effectLst/>
              </a:endParaRPr>
            </a:p>
            <a:p>
              <a:pPr rtl="0" eaLnBrk="1" latinLnBrk="0" hangingPunct="1"/>
              <a14:m>
                <m:oMathPara xmlns:m="http://schemas.openxmlformats.org/officeDocument/2006/math">
                  <m:oMathParaPr>
                    <m:jc m:val="centerGroup"/>
                  </m:oMathParaPr>
                  <m:oMath xmlns:m="http://schemas.openxmlformats.org/officeDocument/2006/math">
                    <m:sSub>
                      <m:sSubPr>
                        <m:ctrlPr>
                          <a:rPr lang="fr-BE" sz="1100" i="1">
                            <a:solidFill>
                              <a:schemeClr val="dk1"/>
                            </a:solidFill>
                            <a:effectLst/>
                            <a:latin typeface="Cambria Math" panose="02040503050406030204" pitchFamily="18" charset="0"/>
                            <a:ea typeface="+mn-ea"/>
                            <a:cs typeface="+mn-cs"/>
                          </a:rPr>
                        </m:ctrlPr>
                      </m:sSubPr>
                      <m:e>
                        <m:r>
                          <a:rPr lang="fr-BE" sz="1100" i="1">
                            <a:solidFill>
                              <a:schemeClr val="dk1"/>
                            </a:solidFill>
                            <a:effectLst/>
                            <a:latin typeface="Cambria Math" panose="02040503050406030204" pitchFamily="18" charset="0"/>
                            <a:ea typeface="+mn-ea"/>
                            <a:cs typeface="+mn-cs"/>
                          </a:rPr>
                          <m:t>𝑦</m:t>
                        </m:r>
                      </m:e>
                      <m:sub>
                        <m:r>
                          <a:rPr lang="fr-BE" sz="1100" i="1">
                            <a:solidFill>
                              <a:schemeClr val="dk1"/>
                            </a:solidFill>
                            <a:effectLst/>
                            <a:latin typeface="Cambria Math" panose="02040503050406030204" pitchFamily="18" charset="0"/>
                            <a:ea typeface="+mn-ea"/>
                            <a:cs typeface="+mn-cs"/>
                          </a:rPr>
                          <m:t>𝑡</m:t>
                        </m:r>
                      </m:sub>
                    </m:sSub>
                    <m:r>
                      <a:rPr lang="fr-BE" sz="1100" i="1">
                        <a:solidFill>
                          <a:schemeClr val="dk1"/>
                        </a:solidFill>
                        <a:effectLst/>
                        <a:latin typeface="Cambria Math" panose="02040503050406030204" pitchFamily="18" charset="0"/>
                        <a:ea typeface="+mn-ea"/>
                        <a:cs typeface="+mn-cs"/>
                      </a:rPr>
                      <m:t>=</m:t>
                    </m:r>
                    <m:d>
                      <m:dPr>
                        <m:ctrlPr>
                          <a:rPr lang="fr-BE" sz="1100" b="0" i="1">
                            <a:solidFill>
                              <a:schemeClr val="dk1"/>
                            </a:solidFill>
                            <a:effectLst/>
                            <a:latin typeface="Cambria Math" panose="02040503050406030204" pitchFamily="18" charset="0"/>
                            <a:ea typeface="+mn-ea"/>
                            <a:cs typeface="+mn-cs"/>
                          </a:rPr>
                        </m:ctrlPr>
                      </m:dPr>
                      <m:e>
                        <m:r>
                          <a:rPr lang="fr-BE" sz="1100" i="1">
                            <a:solidFill>
                              <a:schemeClr val="accent1"/>
                            </a:solidFill>
                            <a:effectLst/>
                            <a:latin typeface="Cambria Math" panose="02040503050406030204" pitchFamily="18" charset="0"/>
                            <a:ea typeface="+mn-ea"/>
                            <a:cs typeface="+mn-cs"/>
                          </a:rPr>
                          <m:t>𝑎</m:t>
                        </m:r>
                        <m:r>
                          <a:rPr lang="fr-BE" sz="1100" i="1">
                            <a:solidFill>
                              <a:schemeClr val="dk1"/>
                            </a:solidFill>
                            <a:effectLst/>
                            <a:latin typeface="Cambria Math" panose="02040503050406030204" pitchFamily="18" charset="0"/>
                            <a:ea typeface="+mn-ea"/>
                            <a:cs typeface="+mn-cs"/>
                          </a:rPr>
                          <m:t>+</m:t>
                        </m:r>
                        <m:r>
                          <a:rPr lang="fr-BE" sz="1100" i="1">
                            <a:solidFill>
                              <a:schemeClr val="accent2"/>
                            </a:solidFill>
                            <a:effectLst/>
                            <a:latin typeface="Cambria Math" panose="02040503050406030204" pitchFamily="18" charset="0"/>
                            <a:ea typeface="+mn-ea"/>
                            <a:cs typeface="+mn-cs"/>
                          </a:rPr>
                          <m:t>𝑏</m:t>
                        </m:r>
                        <m:r>
                          <a:rPr lang="fr-BE" sz="1100" i="1">
                            <a:solidFill>
                              <a:schemeClr val="dk1"/>
                            </a:solidFill>
                            <a:effectLst/>
                            <a:latin typeface="Cambria Math" panose="02040503050406030204" pitchFamily="18" charset="0"/>
                            <a:ea typeface="+mn-ea"/>
                            <a:cs typeface="+mn-cs"/>
                          </a:rPr>
                          <m:t>𝑡</m:t>
                        </m:r>
                      </m:e>
                    </m:d>
                    <m:sSub>
                      <m:sSubPr>
                        <m:ctrlPr>
                          <a:rPr lang="fr-BE" sz="1100" b="0" i="1">
                            <a:solidFill>
                              <a:schemeClr val="accent6"/>
                            </a:solidFill>
                            <a:effectLst/>
                            <a:latin typeface="Cambria Math" panose="02040503050406030204" pitchFamily="18" charset="0"/>
                            <a:ea typeface="+mn-ea"/>
                            <a:cs typeface="+mn-cs"/>
                          </a:rPr>
                        </m:ctrlPr>
                      </m:sSubPr>
                      <m:e>
                        <m:r>
                          <a:rPr lang="fr-BE" sz="1100" b="0" i="1">
                            <a:solidFill>
                              <a:schemeClr val="accent6"/>
                            </a:solidFill>
                            <a:effectLst/>
                            <a:latin typeface="Cambria Math" panose="02040503050406030204" pitchFamily="18" charset="0"/>
                            <a:ea typeface="+mn-ea"/>
                            <a:cs typeface="+mn-cs"/>
                          </a:rPr>
                          <m:t>𝑠</m:t>
                        </m:r>
                      </m:e>
                      <m:sub>
                        <m:r>
                          <a:rPr lang="fr-BE" sz="1100" b="0" i="1">
                            <a:solidFill>
                              <a:schemeClr val="accent6"/>
                            </a:solidFill>
                            <a:effectLst/>
                            <a:latin typeface="Cambria Math" panose="02040503050406030204" pitchFamily="18" charset="0"/>
                            <a:ea typeface="+mn-ea"/>
                            <a:cs typeface="+mn-cs"/>
                          </a:rPr>
                          <m:t>𝑡</m:t>
                        </m:r>
                      </m:sub>
                    </m:sSub>
                    <m:r>
                      <a:rPr lang="fr-BE" sz="1100" i="1">
                        <a:solidFill>
                          <a:schemeClr val="accent6"/>
                        </a:solidFill>
                        <a:effectLst/>
                        <a:latin typeface="Cambria Math" panose="02040503050406030204" pitchFamily="18" charset="0"/>
                        <a:ea typeface="+mn-ea"/>
                        <a:cs typeface="+mn-cs"/>
                      </a:rPr>
                      <m:t> </m:t>
                    </m:r>
                    <m:r>
                      <a:rPr lang="fr-BE" sz="1100" i="1">
                        <a:solidFill>
                          <a:schemeClr val="dk1"/>
                        </a:solidFill>
                        <a:effectLst/>
                        <a:latin typeface="Cambria Math" panose="02040503050406030204" pitchFamily="18" charset="0"/>
                        <a:ea typeface="+mn-ea"/>
                        <a:cs typeface="+mn-cs"/>
                      </a:rPr>
                      <m:t>+</m:t>
                    </m:r>
                    <m:r>
                      <a:rPr lang="fr-BE" sz="1100" i="1">
                        <a:solidFill>
                          <a:schemeClr val="dk1"/>
                        </a:solidFill>
                        <a:effectLst/>
                        <a:latin typeface="Cambria Math" panose="02040503050406030204" pitchFamily="18" charset="0"/>
                        <a:ea typeface="+mn-ea"/>
                        <a:cs typeface="+mn-cs"/>
                      </a:rPr>
                      <m:t>𝜀</m:t>
                    </m:r>
                  </m:oMath>
                </m:oMathPara>
              </a14:m>
              <a:endParaRPr lang="en-US">
                <a:effectLst/>
              </a:endParaRPr>
            </a:p>
            <a:p>
              <a:pPr rtl="0" eaLnBrk="1" latinLnBrk="0" hangingPunct="1"/>
              <a:endParaRPr lang="en-US">
                <a:effectLst/>
              </a:endParaRPr>
            </a:p>
            <a:p>
              <a:pPr rtl="0" eaLnBrk="1" latinLnBrk="0" hangingPunct="1"/>
              <a14:m>
                <m:oMathPara xmlns:m="http://schemas.openxmlformats.org/officeDocument/2006/math">
                  <m:oMathParaPr>
                    <m:jc m:val="centerGroup"/>
                  </m:oMathParaPr>
                  <m:oMath xmlns:m="http://schemas.openxmlformats.org/officeDocument/2006/math">
                    <m:r>
                      <a:rPr lang="fr-BE" sz="1100" i="1">
                        <a:solidFill>
                          <a:schemeClr val="dk1"/>
                        </a:solidFill>
                        <a:effectLst/>
                        <a:latin typeface="Cambria Math" panose="02040503050406030204" pitchFamily="18" charset="0"/>
                        <a:ea typeface="+mn-ea"/>
                        <a:cs typeface="+mn-cs"/>
                      </a:rPr>
                      <m:t>𝐸𝑥𝑝𝑜𝑛𝑒𝑛𝑡𝑖𝑎𝑙</m:t>
                    </m:r>
                    <m:r>
                      <a:rPr lang="fr-BE" sz="1100" i="1">
                        <a:solidFill>
                          <a:schemeClr val="dk1"/>
                        </a:solidFill>
                        <a:effectLst/>
                        <a:latin typeface="Cambria Math" panose="02040503050406030204" pitchFamily="18" charset="0"/>
                        <a:ea typeface="+mn-ea"/>
                        <a:cs typeface="+mn-cs"/>
                      </a:rPr>
                      <m:t> </m:t>
                    </m:r>
                    <m:r>
                      <a:rPr lang="fr-BE" sz="1100" i="1">
                        <a:solidFill>
                          <a:schemeClr val="dk1"/>
                        </a:solidFill>
                        <a:effectLst/>
                        <a:latin typeface="Cambria Math" panose="02040503050406030204" pitchFamily="18" charset="0"/>
                        <a:ea typeface="+mn-ea"/>
                        <a:cs typeface="+mn-cs"/>
                      </a:rPr>
                      <m:t>𝑠𝑚𝑜𝑜𝑡h𝑖𝑛𝑔</m:t>
                    </m:r>
                    <m:r>
                      <a:rPr lang="fr-BE" sz="1100" b="0" i="1">
                        <a:solidFill>
                          <a:schemeClr val="dk1"/>
                        </a:solidFill>
                        <a:effectLst/>
                        <a:latin typeface="Cambria Math" panose="02040503050406030204" pitchFamily="18" charset="0"/>
                        <a:ea typeface="+mn-ea"/>
                        <a:cs typeface="+mn-cs"/>
                      </a:rPr>
                      <m:t> </m:t>
                    </m:r>
                    <m:r>
                      <a:rPr lang="fr-BE" sz="1100" b="0" i="1">
                        <a:solidFill>
                          <a:schemeClr val="dk1"/>
                        </a:solidFill>
                        <a:effectLst/>
                        <a:latin typeface="Cambria Math" panose="02040503050406030204" pitchFamily="18" charset="0"/>
                        <a:ea typeface="+mn-ea"/>
                        <a:cs typeface="+mn-cs"/>
                      </a:rPr>
                      <m:t>𝑤𝑖𝑡h</m:t>
                    </m:r>
                    <m:r>
                      <a:rPr lang="fr-BE" sz="1100" b="0" i="1">
                        <a:solidFill>
                          <a:schemeClr val="dk1"/>
                        </a:solidFill>
                        <a:effectLst/>
                        <a:latin typeface="Cambria Math" panose="02040503050406030204" pitchFamily="18" charset="0"/>
                        <a:ea typeface="+mn-ea"/>
                        <a:cs typeface="+mn-cs"/>
                      </a:rPr>
                      <m:t> </m:t>
                    </m:r>
                    <m:r>
                      <a:rPr lang="fr-BE" sz="1100" b="0" i="1">
                        <a:solidFill>
                          <a:schemeClr val="dk1"/>
                        </a:solidFill>
                        <a:effectLst/>
                        <a:latin typeface="Cambria Math" panose="02040503050406030204" pitchFamily="18" charset="0"/>
                        <a:ea typeface="+mn-ea"/>
                        <a:cs typeface="+mn-cs"/>
                      </a:rPr>
                      <m:t>𝑡𝑟𝑒𝑛𝑑</m:t>
                    </m:r>
                    <m:r>
                      <a:rPr lang="fr-BE" sz="1100" i="1">
                        <a:solidFill>
                          <a:schemeClr val="dk1"/>
                        </a:solidFill>
                        <a:effectLst/>
                        <a:latin typeface="Cambria Math" panose="02040503050406030204" pitchFamily="18" charset="0"/>
                        <a:ea typeface="+mn-ea"/>
                        <a:cs typeface="+mn-cs"/>
                      </a:rPr>
                      <m:t> </m:t>
                    </m:r>
                  </m:oMath>
                </m:oMathPara>
              </a14:m>
              <a:endParaRPr lang="en-US">
                <a:effectLst/>
              </a:endParaRPr>
            </a:p>
            <a:p>
              <a:pPr rtl="0" eaLnBrk="1" latinLnBrk="0" hangingPunct="1"/>
              <a14:m>
                <m:oMathPara xmlns:m="http://schemas.openxmlformats.org/officeDocument/2006/math">
                  <m:oMathParaPr>
                    <m:jc m:val="centerGroup"/>
                  </m:oMathParaPr>
                  <m:oMath xmlns:m="http://schemas.openxmlformats.org/officeDocument/2006/math">
                    <m:sSub>
                      <m:sSubPr>
                        <m:ctrlPr>
                          <a:rPr lang="fr-BE" sz="1100" i="1">
                            <a:solidFill>
                              <a:schemeClr val="dk1"/>
                            </a:solidFill>
                            <a:effectLst/>
                            <a:latin typeface="Cambria Math" panose="02040503050406030204" pitchFamily="18" charset="0"/>
                            <a:ea typeface="+mn-ea"/>
                            <a:cs typeface="+mn-cs"/>
                          </a:rPr>
                        </m:ctrlPr>
                      </m:sSubPr>
                      <m:e>
                        <m:acc>
                          <m:accPr>
                            <m:chr m:val="̂"/>
                            <m:ctrlPr>
                              <a:rPr lang="fr-BE" sz="1100" i="1">
                                <a:solidFill>
                                  <a:schemeClr val="dk1"/>
                                </a:solidFill>
                                <a:effectLst/>
                                <a:latin typeface="Cambria Math" panose="02040503050406030204" pitchFamily="18" charset="0"/>
                                <a:ea typeface="+mn-ea"/>
                                <a:cs typeface="+mn-cs"/>
                              </a:rPr>
                            </m:ctrlPr>
                          </m:accPr>
                          <m:e>
                            <m:r>
                              <a:rPr lang="fr-BE" sz="1100" i="1">
                                <a:solidFill>
                                  <a:schemeClr val="dk1"/>
                                </a:solidFill>
                                <a:effectLst/>
                                <a:latin typeface="Cambria Math" panose="02040503050406030204" pitchFamily="18" charset="0"/>
                                <a:ea typeface="+mn-ea"/>
                                <a:cs typeface="+mn-cs"/>
                              </a:rPr>
                              <m:t>𝑦</m:t>
                            </m:r>
                          </m:e>
                        </m:acc>
                      </m:e>
                      <m:sub>
                        <m:r>
                          <a:rPr lang="fr-BE" sz="1100" i="1">
                            <a:solidFill>
                              <a:schemeClr val="dk1"/>
                            </a:solidFill>
                            <a:effectLst/>
                            <a:latin typeface="Cambria Math" panose="02040503050406030204" pitchFamily="18" charset="0"/>
                            <a:ea typeface="+mn-ea"/>
                            <a:cs typeface="+mn-cs"/>
                          </a:rPr>
                          <m:t>𝑡</m:t>
                        </m:r>
                        <m:r>
                          <a:rPr lang="fr-BE" sz="1100" i="1">
                            <a:solidFill>
                              <a:schemeClr val="dk1"/>
                            </a:solidFill>
                            <a:effectLst/>
                            <a:latin typeface="Cambria Math" panose="02040503050406030204" pitchFamily="18" charset="0"/>
                            <a:ea typeface="+mn-ea"/>
                            <a:cs typeface="+mn-cs"/>
                          </a:rPr>
                          <m:t>+</m:t>
                        </m:r>
                        <m:r>
                          <m:rPr>
                            <m:sty m:val="p"/>
                          </m:rPr>
                          <a:rPr lang="el-GR" sz="1100" i="1">
                            <a:solidFill>
                              <a:schemeClr val="dk1"/>
                            </a:solidFill>
                            <a:effectLst/>
                            <a:latin typeface="Cambria Math" panose="02040503050406030204" pitchFamily="18" charset="0"/>
                            <a:ea typeface="+mn-ea"/>
                            <a:cs typeface="+mn-cs"/>
                          </a:rPr>
                          <m:t>λ</m:t>
                        </m:r>
                        <m:r>
                          <a:rPr lang="fr-BE" sz="1100" i="1">
                            <a:solidFill>
                              <a:schemeClr val="dk1"/>
                            </a:solidFill>
                            <a:effectLst/>
                            <a:latin typeface="Cambria Math" panose="02040503050406030204" pitchFamily="18" charset="0"/>
                            <a:ea typeface="+mn-ea"/>
                            <a:cs typeface="+mn-cs"/>
                          </a:rPr>
                          <m:t>|</m:t>
                        </m:r>
                        <m:r>
                          <a:rPr lang="fr-BE" sz="1100" i="1">
                            <a:solidFill>
                              <a:schemeClr val="dk1"/>
                            </a:solidFill>
                            <a:effectLst/>
                            <a:latin typeface="Cambria Math" panose="02040503050406030204" pitchFamily="18" charset="0"/>
                            <a:ea typeface="+mn-ea"/>
                            <a:cs typeface="+mn-cs"/>
                          </a:rPr>
                          <m:t>𝑡</m:t>
                        </m:r>
                      </m:sub>
                    </m:sSub>
                    <m:r>
                      <a:rPr lang="fr-BE" sz="1100" i="1">
                        <a:solidFill>
                          <a:schemeClr val="dk1"/>
                        </a:solidFill>
                        <a:effectLst/>
                        <a:latin typeface="Cambria Math" panose="02040503050406030204" pitchFamily="18" charset="0"/>
                        <a:ea typeface="+mn-ea"/>
                        <a:cs typeface="+mn-cs"/>
                      </a:rPr>
                      <m:t>=</m:t>
                    </m:r>
                    <m:d>
                      <m:dPr>
                        <m:ctrlPr>
                          <a:rPr lang="fr-BE" sz="1100" i="1">
                            <a:solidFill>
                              <a:schemeClr val="dk1"/>
                            </a:solidFill>
                            <a:effectLst/>
                            <a:latin typeface="Cambria Math" panose="02040503050406030204" pitchFamily="18" charset="0"/>
                            <a:ea typeface="+mn-ea"/>
                            <a:cs typeface="+mn-cs"/>
                          </a:rPr>
                        </m:ctrlPr>
                      </m:dPr>
                      <m:e>
                        <m:sSub>
                          <m:sSubPr>
                            <m:ctrlPr>
                              <a:rPr lang="fr-BE" sz="1100" i="1">
                                <a:solidFill>
                                  <a:schemeClr val="accent1"/>
                                </a:solidFill>
                                <a:effectLst/>
                                <a:latin typeface="Cambria Math" panose="02040503050406030204" pitchFamily="18" charset="0"/>
                                <a:ea typeface="+mn-ea"/>
                                <a:cs typeface="+mn-cs"/>
                              </a:rPr>
                            </m:ctrlPr>
                          </m:sSubPr>
                          <m:e>
                            <m:r>
                              <a:rPr lang="fr-BE" sz="1100" i="1">
                                <a:solidFill>
                                  <a:schemeClr val="accent1"/>
                                </a:solidFill>
                                <a:effectLst/>
                                <a:latin typeface="Cambria Math" panose="02040503050406030204" pitchFamily="18" charset="0"/>
                                <a:ea typeface="+mn-ea"/>
                                <a:cs typeface="+mn-cs"/>
                              </a:rPr>
                              <m:t>𝑎</m:t>
                            </m:r>
                          </m:e>
                          <m:sub>
                            <m:r>
                              <a:rPr lang="fr-BE" sz="1100" i="1">
                                <a:solidFill>
                                  <a:schemeClr val="accent1"/>
                                </a:solidFill>
                                <a:effectLst/>
                                <a:latin typeface="Cambria Math" panose="02040503050406030204" pitchFamily="18" charset="0"/>
                                <a:ea typeface="+mn-ea"/>
                                <a:cs typeface="+mn-cs"/>
                              </a:rPr>
                              <m:t>𝑡</m:t>
                            </m:r>
                          </m:sub>
                        </m:sSub>
                        <m:r>
                          <a:rPr lang="fr-BE" sz="1100" i="1">
                            <a:solidFill>
                              <a:schemeClr val="dk1"/>
                            </a:solidFill>
                            <a:effectLst/>
                            <a:latin typeface="Cambria Math" panose="02040503050406030204" pitchFamily="18" charset="0"/>
                            <a:ea typeface="+mn-ea"/>
                            <a:cs typeface="+mn-cs"/>
                          </a:rPr>
                          <m:t>+</m:t>
                        </m:r>
                        <m:r>
                          <m:rPr>
                            <m:sty m:val="p"/>
                          </m:rPr>
                          <a:rPr lang="el-GR" sz="1100" i="1">
                            <a:solidFill>
                              <a:schemeClr val="dk1"/>
                            </a:solidFill>
                            <a:effectLst/>
                            <a:latin typeface="Cambria Math" panose="02040503050406030204" pitchFamily="18" charset="0"/>
                            <a:ea typeface="+mn-ea"/>
                            <a:cs typeface="+mn-cs"/>
                          </a:rPr>
                          <m:t>λ</m:t>
                        </m:r>
                        <m:sSub>
                          <m:sSubPr>
                            <m:ctrlPr>
                              <a:rPr lang="fr-BE" sz="1100" i="1">
                                <a:solidFill>
                                  <a:schemeClr val="accent2"/>
                                </a:solidFill>
                                <a:effectLst/>
                                <a:latin typeface="Cambria Math" panose="02040503050406030204" pitchFamily="18" charset="0"/>
                                <a:ea typeface="+mn-ea"/>
                                <a:cs typeface="+mn-cs"/>
                              </a:rPr>
                            </m:ctrlPr>
                          </m:sSubPr>
                          <m:e>
                            <m:r>
                              <a:rPr lang="fr-BE" sz="1100" i="1">
                                <a:solidFill>
                                  <a:schemeClr val="accent2"/>
                                </a:solidFill>
                                <a:effectLst/>
                                <a:latin typeface="Cambria Math" panose="02040503050406030204" pitchFamily="18" charset="0"/>
                                <a:ea typeface="+mn-ea"/>
                                <a:cs typeface="+mn-cs"/>
                              </a:rPr>
                              <m:t>𝑏</m:t>
                            </m:r>
                          </m:e>
                          <m:sub>
                            <m:r>
                              <a:rPr lang="fr-BE" sz="1100" i="1">
                                <a:solidFill>
                                  <a:schemeClr val="accent2"/>
                                </a:solidFill>
                                <a:effectLst/>
                                <a:latin typeface="Cambria Math" panose="02040503050406030204" pitchFamily="18" charset="0"/>
                                <a:ea typeface="+mn-ea"/>
                                <a:cs typeface="+mn-cs"/>
                              </a:rPr>
                              <m:t>𝑡</m:t>
                            </m:r>
                          </m:sub>
                        </m:sSub>
                      </m:e>
                    </m:d>
                    <m:sSub>
                      <m:sSubPr>
                        <m:ctrlPr>
                          <a:rPr lang="fr-BE" sz="1100" i="1">
                            <a:solidFill>
                              <a:schemeClr val="accent6"/>
                            </a:solidFill>
                            <a:effectLst/>
                            <a:latin typeface="Cambria Math" panose="02040503050406030204" pitchFamily="18" charset="0"/>
                            <a:ea typeface="+mn-ea"/>
                            <a:cs typeface="+mn-cs"/>
                          </a:rPr>
                        </m:ctrlPr>
                      </m:sSubPr>
                      <m:e>
                        <m:r>
                          <a:rPr lang="fr-BE" sz="1100" i="1">
                            <a:solidFill>
                              <a:schemeClr val="accent6"/>
                            </a:solidFill>
                            <a:effectLst/>
                            <a:latin typeface="Cambria Math" panose="02040503050406030204" pitchFamily="18" charset="0"/>
                            <a:ea typeface="+mn-ea"/>
                            <a:cs typeface="+mn-cs"/>
                          </a:rPr>
                          <m:t>𝑠</m:t>
                        </m:r>
                      </m:e>
                      <m:sub>
                        <m:r>
                          <a:rPr lang="fr-BE" sz="1100" i="1">
                            <a:solidFill>
                              <a:schemeClr val="accent6"/>
                            </a:solidFill>
                            <a:effectLst/>
                            <a:latin typeface="Cambria Math" panose="02040503050406030204" pitchFamily="18" charset="0"/>
                            <a:ea typeface="+mn-ea"/>
                            <a:cs typeface="+mn-cs"/>
                          </a:rPr>
                          <m:t>𝑡</m:t>
                        </m:r>
                        <m:r>
                          <a:rPr lang="fr-BE" sz="1100" i="1">
                            <a:solidFill>
                              <a:schemeClr val="accent6"/>
                            </a:solidFill>
                            <a:effectLst/>
                            <a:latin typeface="Cambria Math" panose="02040503050406030204" pitchFamily="18" charset="0"/>
                            <a:ea typeface="+mn-ea"/>
                            <a:cs typeface="+mn-cs"/>
                          </a:rPr>
                          <m:t>+</m:t>
                        </m:r>
                        <m:r>
                          <m:rPr>
                            <m:sty m:val="p"/>
                          </m:rPr>
                          <a:rPr lang="el-GR" sz="1100" i="1">
                            <a:solidFill>
                              <a:schemeClr val="accent6"/>
                            </a:solidFill>
                            <a:effectLst/>
                            <a:latin typeface="Cambria Math" panose="02040503050406030204" pitchFamily="18" charset="0"/>
                            <a:ea typeface="+mn-ea"/>
                            <a:cs typeface="+mn-cs"/>
                          </a:rPr>
                          <m:t>λ</m:t>
                        </m:r>
                        <m:r>
                          <a:rPr lang="fr-BE" sz="1100" i="1">
                            <a:solidFill>
                              <a:schemeClr val="accent6"/>
                            </a:solidFill>
                            <a:effectLst/>
                            <a:latin typeface="Cambria Math" panose="02040503050406030204" pitchFamily="18" charset="0"/>
                            <a:ea typeface="+mn-ea"/>
                            <a:cs typeface="+mn-cs"/>
                          </a:rPr>
                          <m:t>−</m:t>
                        </m:r>
                        <m:r>
                          <a:rPr lang="fr-BE" sz="1100" b="0" i="1">
                            <a:solidFill>
                              <a:schemeClr val="accent6"/>
                            </a:solidFill>
                            <a:effectLst/>
                            <a:latin typeface="Cambria Math" panose="02040503050406030204" pitchFamily="18" charset="0"/>
                            <a:ea typeface="+mn-ea"/>
                            <a:cs typeface="+mn-cs"/>
                          </a:rPr>
                          <m:t>𝑝</m:t>
                        </m:r>
                      </m:sub>
                    </m:sSub>
                  </m:oMath>
                </m:oMathPara>
              </a14:m>
              <a:endParaRPr lang="en-US">
                <a:effectLst/>
              </a:endParaRPr>
            </a:p>
            <a:p>
              <a:pPr rtl="0" eaLnBrk="1" latinLnBrk="0" hangingPunct="1"/>
              <a14:m>
                <m:oMathPara xmlns:m="http://schemas.openxmlformats.org/officeDocument/2006/math">
                  <m:oMathParaPr>
                    <m:jc m:val="centerGroup"/>
                  </m:oMathParaPr>
                  <m:oMath xmlns:m="http://schemas.openxmlformats.org/officeDocument/2006/math">
                    <m:sSub>
                      <m:sSubPr>
                        <m:ctrlPr>
                          <a:rPr lang="fr-BE" sz="1100" i="1">
                            <a:solidFill>
                              <a:schemeClr val="accent1"/>
                            </a:solidFill>
                            <a:effectLst/>
                            <a:latin typeface="Cambria Math" panose="02040503050406030204" pitchFamily="18" charset="0"/>
                            <a:ea typeface="+mn-ea"/>
                            <a:cs typeface="+mn-cs"/>
                          </a:rPr>
                        </m:ctrlPr>
                      </m:sSubPr>
                      <m:e>
                        <m:r>
                          <a:rPr lang="fr-BE" sz="1100" i="1">
                            <a:solidFill>
                              <a:schemeClr val="accent1"/>
                            </a:solidFill>
                            <a:effectLst/>
                            <a:latin typeface="Cambria Math" panose="02040503050406030204" pitchFamily="18" charset="0"/>
                            <a:ea typeface="+mn-ea"/>
                            <a:cs typeface="+mn-cs"/>
                          </a:rPr>
                          <m:t>𝑎</m:t>
                        </m:r>
                      </m:e>
                      <m:sub>
                        <m:r>
                          <a:rPr lang="fr-BE" sz="1100" i="1">
                            <a:solidFill>
                              <a:schemeClr val="accent1"/>
                            </a:solidFill>
                            <a:effectLst/>
                            <a:latin typeface="Cambria Math" panose="02040503050406030204" pitchFamily="18" charset="0"/>
                            <a:ea typeface="+mn-ea"/>
                            <a:cs typeface="+mn-cs"/>
                          </a:rPr>
                          <m:t>𝑡</m:t>
                        </m:r>
                      </m:sub>
                    </m:sSub>
                    <m:r>
                      <a:rPr lang="fr-BE" sz="1100" i="1">
                        <a:solidFill>
                          <a:schemeClr val="dk1"/>
                        </a:solidFill>
                        <a:effectLst/>
                        <a:latin typeface="Cambria Math" panose="02040503050406030204" pitchFamily="18" charset="0"/>
                        <a:ea typeface="+mn-ea"/>
                        <a:cs typeface="+mn-cs"/>
                      </a:rPr>
                      <m:t>=</m:t>
                    </m:r>
                    <m:r>
                      <a:rPr lang="fr-BE" sz="1100" i="1">
                        <a:solidFill>
                          <a:schemeClr val="dk1"/>
                        </a:solidFill>
                        <a:effectLst/>
                        <a:latin typeface="Cambria Math" panose="02040503050406030204" pitchFamily="18" charset="0"/>
                        <a:ea typeface="+mn-ea"/>
                        <a:cs typeface="+mn-cs"/>
                      </a:rPr>
                      <m:t>𝛼</m:t>
                    </m:r>
                    <m:f>
                      <m:fPr>
                        <m:ctrlPr>
                          <a:rPr lang="el-GR" sz="1100" i="1">
                            <a:solidFill>
                              <a:schemeClr val="dk1"/>
                            </a:solidFill>
                            <a:effectLst/>
                            <a:latin typeface="Cambria Math" panose="02040503050406030204" pitchFamily="18" charset="0"/>
                            <a:ea typeface="+mn-ea"/>
                            <a:cs typeface="+mn-cs"/>
                          </a:rPr>
                        </m:ctrlPr>
                      </m:fPr>
                      <m:num>
                        <m:sSub>
                          <m:sSubPr>
                            <m:ctrlPr>
                              <a:rPr lang="fr-BE" sz="1100" i="1">
                                <a:solidFill>
                                  <a:schemeClr val="dk1"/>
                                </a:solidFill>
                                <a:effectLst/>
                                <a:latin typeface="Cambria Math" panose="02040503050406030204" pitchFamily="18" charset="0"/>
                                <a:ea typeface="+mn-ea"/>
                                <a:cs typeface="+mn-cs"/>
                              </a:rPr>
                            </m:ctrlPr>
                          </m:sSubPr>
                          <m:e>
                            <m:r>
                              <a:rPr lang="fr-BE" sz="1100" i="1">
                                <a:solidFill>
                                  <a:schemeClr val="dk1"/>
                                </a:solidFill>
                                <a:effectLst/>
                                <a:latin typeface="Cambria Math" panose="02040503050406030204" pitchFamily="18" charset="0"/>
                                <a:ea typeface="+mn-ea"/>
                                <a:cs typeface="+mn-cs"/>
                              </a:rPr>
                              <m:t>𝑦</m:t>
                            </m:r>
                          </m:e>
                          <m:sub>
                            <m:r>
                              <a:rPr lang="fr-BE" sz="1100" i="1">
                                <a:solidFill>
                                  <a:schemeClr val="dk1"/>
                                </a:solidFill>
                                <a:effectLst/>
                                <a:latin typeface="Cambria Math" panose="02040503050406030204" pitchFamily="18" charset="0"/>
                                <a:ea typeface="+mn-ea"/>
                                <a:cs typeface="+mn-cs"/>
                              </a:rPr>
                              <m:t>𝑡</m:t>
                            </m:r>
                          </m:sub>
                        </m:sSub>
                      </m:num>
                      <m:den>
                        <m:sSub>
                          <m:sSubPr>
                            <m:ctrlPr>
                              <a:rPr lang="fr-BE" sz="1100" i="1">
                                <a:solidFill>
                                  <a:schemeClr val="dk1"/>
                                </a:solidFill>
                                <a:effectLst/>
                                <a:latin typeface="Cambria Math" panose="02040503050406030204" pitchFamily="18" charset="0"/>
                                <a:ea typeface="+mn-ea"/>
                                <a:cs typeface="+mn-cs"/>
                              </a:rPr>
                            </m:ctrlPr>
                          </m:sSubPr>
                          <m:e>
                            <m:r>
                              <a:rPr lang="fr-BE" sz="1100" i="1">
                                <a:solidFill>
                                  <a:schemeClr val="dk1"/>
                                </a:solidFill>
                                <a:effectLst/>
                                <a:latin typeface="Cambria Math" panose="02040503050406030204" pitchFamily="18" charset="0"/>
                                <a:ea typeface="+mn-ea"/>
                                <a:cs typeface="+mn-cs"/>
                              </a:rPr>
                              <m:t>𝑠</m:t>
                            </m:r>
                          </m:e>
                          <m:sub>
                            <m:r>
                              <a:rPr lang="fr-BE" sz="1100" i="1">
                                <a:solidFill>
                                  <a:schemeClr val="dk1"/>
                                </a:solidFill>
                                <a:effectLst/>
                                <a:latin typeface="Cambria Math" panose="02040503050406030204" pitchFamily="18" charset="0"/>
                                <a:ea typeface="+mn-ea"/>
                                <a:cs typeface="+mn-cs"/>
                              </a:rPr>
                              <m:t>𝑡</m:t>
                            </m:r>
                            <m:r>
                              <a:rPr lang="fr-BE" sz="1100" i="1">
                                <a:solidFill>
                                  <a:schemeClr val="dk1"/>
                                </a:solidFill>
                                <a:effectLst/>
                                <a:latin typeface="Cambria Math" panose="02040503050406030204" pitchFamily="18" charset="0"/>
                                <a:ea typeface="+mn-ea"/>
                                <a:cs typeface="+mn-cs"/>
                              </a:rPr>
                              <m:t>−</m:t>
                            </m:r>
                            <m:r>
                              <a:rPr lang="fr-BE" sz="1100" b="0" i="1">
                                <a:solidFill>
                                  <a:schemeClr val="dk1"/>
                                </a:solidFill>
                                <a:effectLst/>
                                <a:latin typeface="Cambria Math" panose="02040503050406030204" pitchFamily="18" charset="0"/>
                                <a:ea typeface="+mn-ea"/>
                                <a:cs typeface="+mn-cs"/>
                              </a:rPr>
                              <m:t>𝑝</m:t>
                            </m:r>
                          </m:sub>
                        </m:sSub>
                      </m:den>
                    </m:f>
                    <m:r>
                      <a:rPr lang="fr-BE" sz="1100" i="1">
                        <a:solidFill>
                          <a:schemeClr val="dk1"/>
                        </a:solidFill>
                        <a:effectLst/>
                        <a:latin typeface="Cambria Math" panose="02040503050406030204" pitchFamily="18" charset="0"/>
                        <a:ea typeface="+mn-ea"/>
                        <a:cs typeface="+mn-cs"/>
                      </a:rPr>
                      <m:t>+</m:t>
                    </m:r>
                    <m:d>
                      <m:dPr>
                        <m:ctrlPr>
                          <a:rPr lang="fr-BE" sz="1100" i="1">
                            <a:solidFill>
                              <a:schemeClr val="dk1"/>
                            </a:solidFill>
                            <a:effectLst/>
                            <a:latin typeface="Cambria Math" panose="02040503050406030204" pitchFamily="18" charset="0"/>
                            <a:ea typeface="+mn-ea"/>
                            <a:cs typeface="+mn-cs"/>
                          </a:rPr>
                        </m:ctrlPr>
                      </m:dPr>
                      <m:e>
                        <m:r>
                          <a:rPr lang="fr-BE" sz="1100" i="1">
                            <a:solidFill>
                              <a:schemeClr val="dk1"/>
                            </a:solidFill>
                            <a:effectLst/>
                            <a:latin typeface="Cambria Math" panose="02040503050406030204" pitchFamily="18" charset="0"/>
                            <a:ea typeface="+mn-ea"/>
                            <a:cs typeface="+mn-cs"/>
                          </a:rPr>
                          <m:t>1−</m:t>
                        </m:r>
                        <m:r>
                          <a:rPr lang="fr-BE" sz="1100" i="1">
                            <a:solidFill>
                              <a:schemeClr val="dk1"/>
                            </a:solidFill>
                            <a:effectLst/>
                            <a:latin typeface="Cambria Math" panose="02040503050406030204" pitchFamily="18" charset="0"/>
                            <a:ea typeface="+mn-ea"/>
                            <a:cs typeface="+mn-cs"/>
                          </a:rPr>
                          <m:t>𝛼</m:t>
                        </m:r>
                      </m:e>
                    </m:d>
                    <m:d>
                      <m:dPr>
                        <m:ctrlPr>
                          <a:rPr lang="fr-BE" sz="1100" i="1">
                            <a:solidFill>
                              <a:schemeClr val="dk1"/>
                            </a:solidFill>
                            <a:effectLst/>
                            <a:latin typeface="Cambria Math" panose="02040503050406030204" pitchFamily="18" charset="0"/>
                            <a:ea typeface="+mn-ea"/>
                            <a:cs typeface="+mn-cs"/>
                          </a:rPr>
                        </m:ctrlPr>
                      </m:dPr>
                      <m:e>
                        <m:sSub>
                          <m:sSubPr>
                            <m:ctrlPr>
                              <a:rPr lang="fr-BE" sz="1100" i="1">
                                <a:solidFill>
                                  <a:schemeClr val="dk1"/>
                                </a:solidFill>
                                <a:effectLst/>
                                <a:latin typeface="Cambria Math" panose="02040503050406030204" pitchFamily="18" charset="0"/>
                                <a:ea typeface="+mn-ea"/>
                                <a:cs typeface="+mn-cs"/>
                              </a:rPr>
                            </m:ctrlPr>
                          </m:sSubPr>
                          <m:e>
                            <m:r>
                              <a:rPr lang="fr-BE" sz="1100" i="1">
                                <a:solidFill>
                                  <a:schemeClr val="dk1"/>
                                </a:solidFill>
                                <a:effectLst/>
                                <a:latin typeface="Cambria Math" panose="02040503050406030204" pitchFamily="18" charset="0"/>
                                <a:ea typeface="+mn-ea"/>
                                <a:cs typeface="+mn-cs"/>
                              </a:rPr>
                              <m:t>𝑎</m:t>
                            </m:r>
                          </m:e>
                          <m:sub>
                            <m:r>
                              <a:rPr lang="fr-BE" sz="1100" i="1">
                                <a:solidFill>
                                  <a:schemeClr val="dk1"/>
                                </a:solidFill>
                                <a:effectLst/>
                                <a:latin typeface="Cambria Math" panose="02040503050406030204" pitchFamily="18" charset="0"/>
                                <a:ea typeface="+mn-ea"/>
                                <a:cs typeface="+mn-cs"/>
                              </a:rPr>
                              <m:t>𝑡</m:t>
                            </m:r>
                            <m:r>
                              <a:rPr lang="fr-BE" sz="1100" i="1">
                                <a:solidFill>
                                  <a:schemeClr val="dk1"/>
                                </a:solidFill>
                                <a:effectLst/>
                                <a:latin typeface="Cambria Math" panose="02040503050406030204" pitchFamily="18" charset="0"/>
                                <a:ea typeface="+mn-ea"/>
                                <a:cs typeface="+mn-cs"/>
                              </a:rPr>
                              <m:t>−1</m:t>
                            </m:r>
                          </m:sub>
                        </m:sSub>
                        <m:r>
                          <a:rPr lang="fr-BE" sz="1100" i="1">
                            <a:solidFill>
                              <a:schemeClr val="dk1"/>
                            </a:solidFill>
                            <a:effectLst/>
                            <a:latin typeface="Cambria Math" panose="02040503050406030204" pitchFamily="18" charset="0"/>
                            <a:ea typeface="+mn-ea"/>
                            <a:cs typeface="+mn-cs"/>
                          </a:rPr>
                          <m:t>+</m:t>
                        </m:r>
                        <m:sSub>
                          <m:sSubPr>
                            <m:ctrlPr>
                              <a:rPr lang="fr-BE" sz="1100" i="1">
                                <a:solidFill>
                                  <a:schemeClr val="dk1"/>
                                </a:solidFill>
                                <a:effectLst/>
                                <a:latin typeface="Cambria Math" panose="02040503050406030204" pitchFamily="18" charset="0"/>
                                <a:ea typeface="+mn-ea"/>
                                <a:cs typeface="+mn-cs"/>
                              </a:rPr>
                            </m:ctrlPr>
                          </m:sSubPr>
                          <m:e>
                            <m:r>
                              <a:rPr lang="fr-BE" sz="1100" i="1">
                                <a:solidFill>
                                  <a:schemeClr val="dk1"/>
                                </a:solidFill>
                                <a:effectLst/>
                                <a:latin typeface="Cambria Math" panose="02040503050406030204" pitchFamily="18" charset="0"/>
                                <a:ea typeface="+mn-ea"/>
                                <a:cs typeface="+mn-cs"/>
                              </a:rPr>
                              <m:t>𝑏</m:t>
                            </m:r>
                          </m:e>
                          <m:sub>
                            <m:r>
                              <a:rPr lang="fr-BE" sz="1100" i="1">
                                <a:solidFill>
                                  <a:schemeClr val="dk1"/>
                                </a:solidFill>
                                <a:effectLst/>
                                <a:latin typeface="Cambria Math" panose="02040503050406030204" pitchFamily="18" charset="0"/>
                                <a:ea typeface="+mn-ea"/>
                                <a:cs typeface="+mn-cs"/>
                              </a:rPr>
                              <m:t>𝑡</m:t>
                            </m:r>
                            <m:r>
                              <a:rPr lang="fr-BE" sz="1100" i="1">
                                <a:solidFill>
                                  <a:schemeClr val="dk1"/>
                                </a:solidFill>
                                <a:effectLst/>
                                <a:latin typeface="Cambria Math" panose="02040503050406030204" pitchFamily="18" charset="0"/>
                                <a:ea typeface="+mn-ea"/>
                                <a:cs typeface="+mn-cs"/>
                              </a:rPr>
                              <m:t>−1</m:t>
                            </m:r>
                          </m:sub>
                        </m:sSub>
                      </m:e>
                    </m:d>
                  </m:oMath>
                </m:oMathPara>
              </a14:m>
              <a:endParaRPr lang="en-US">
                <a:effectLst/>
              </a:endParaRPr>
            </a:p>
            <a:p>
              <a:pPr rtl="0" eaLnBrk="1" latinLnBrk="0" hangingPunct="1"/>
              <a14:m>
                <m:oMathPara xmlns:m="http://schemas.openxmlformats.org/officeDocument/2006/math">
                  <m:oMathParaPr>
                    <m:jc m:val="centerGroup"/>
                  </m:oMathParaPr>
                  <m:oMath xmlns:m="http://schemas.openxmlformats.org/officeDocument/2006/math">
                    <m:sSub>
                      <m:sSubPr>
                        <m:ctrlPr>
                          <a:rPr lang="fr-BE" sz="1100" i="1">
                            <a:solidFill>
                              <a:schemeClr val="accent2"/>
                            </a:solidFill>
                            <a:effectLst/>
                            <a:latin typeface="Cambria Math" panose="02040503050406030204" pitchFamily="18" charset="0"/>
                            <a:ea typeface="+mn-ea"/>
                            <a:cs typeface="+mn-cs"/>
                          </a:rPr>
                        </m:ctrlPr>
                      </m:sSubPr>
                      <m:e>
                        <m:r>
                          <a:rPr lang="fr-BE" sz="1100" i="1">
                            <a:solidFill>
                              <a:schemeClr val="accent2"/>
                            </a:solidFill>
                            <a:effectLst/>
                            <a:latin typeface="Cambria Math" panose="02040503050406030204" pitchFamily="18" charset="0"/>
                            <a:ea typeface="+mn-ea"/>
                            <a:cs typeface="+mn-cs"/>
                          </a:rPr>
                          <m:t>𝑏</m:t>
                        </m:r>
                      </m:e>
                      <m:sub>
                        <m:r>
                          <a:rPr lang="fr-BE" sz="1100" i="1">
                            <a:solidFill>
                              <a:schemeClr val="accent2"/>
                            </a:solidFill>
                            <a:effectLst/>
                            <a:latin typeface="Cambria Math" panose="02040503050406030204" pitchFamily="18" charset="0"/>
                            <a:ea typeface="+mn-ea"/>
                            <a:cs typeface="+mn-cs"/>
                          </a:rPr>
                          <m:t>𝑡</m:t>
                        </m:r>
                      </m:sub>
                    </m:sSub>
                    <m:r>
                      <a:rPr lang="fr-BE" sz="1100" i="1">
                        <a:solidFill>
                          <a:schemeClr val="dk1"/>
                        </a:solidFill>
                        <a:effectLst/>
                        <a:latin typeface="Cambria Math" panose="02040503050406030204" pitchFamily="18" charset="0"/>
                        <a:ea typeface="+mn-ea"/>
                        <a:cs typeface="+mn-cs"/>
                      </a:rPr>
                      <m:t>=</m:t>
                    </m:r>
                    <m:r>
                      <a:rPr lang="el-GR" sz="1100" i="1">
                        <a:solidFill>
                          <a:schemeClr val="dk1"/>
                        </a:solidFill>
                        <a:effectLst/>
                        <a:latin typeface="Cambria Math" panose="02040503050406030204" pitchFamily="18" charset="0"/>
                        <a:ea typeface="+mn-ea"/>
                        <a:cs typeface="+mn-cs"/>
                      </a:rPr>
                      <m:t>𝛽</m:t>
                    </m:r>
                    <m:d>
                      <m:dPr>
                        <m:ctrlPr>
                          <a:rPr lang="fr-BE" sz="1100" i="1">
                            <a:solidFill>
                              <a:schemeClr val="dk1"/>
                            </a:solidFill>
                            <a:effectLst/>
                            <a:latin typeface="Cambria Math" panose="02040503050406030204" pitchFamily="18" charset="0"/>
                            <a:ea typeface="+mn-ea"/>
                            <a:cs typeface="+mn-cs"/>
                          </a:rPr>
                        </m:ctrlPr>
                      </m:dPr>
                      <m:e>
                        <m:sSub>
                          <m:sSubPr>
                            <m:ctrlPr>
                              <a:rPr lang="fr-BE" sz="1100" i="1">
                                <a:solidFill>
                                  <a:schemeClr val="dk1"/>
                                </a:solidFill>
                                <a:effectLst/>
                                <a:latin typeface="Cambria Math" panose="02040503050406030204" pitchFamily="18" charset="0"/>
                                <a:ea typeface="+mn-ea"/>
                                <a:cs typeface="+mn-cs"/>
                              </a:rPr>
                            </m:ctrlPr>
                          </m:sSubPr>
                          <m:e>
                            <m:r>
                              <a:rPr lang="fr-BE" sz="1100" i="1">
                                <a:solidFill>
                                  <a:schemeClr val="dk1"/>
                                </a:solidFill>
                                <a:effectLst/>
                                <a:latin typeface="Cambria Math" panose="02040503050406030204" pitchFamily="18" charset="0"/>
                                <a:ea typeface="+mn-ea"/>
                                <a:cs typeface="+mn-cs"/>
                              </a:rPr>
                              <m:t>𝑎</m:t>
                            </m:r>
                          </m:e>
                          <m:sub>
                            <m:r>
                              <a:rPr lang="fr-BE" sz="1100" i="1">
                                <a:solidFill>
                                  <a:schemeClr val="dk1"/>
                                </a:solidFill>
                                <a:effectLst/>
                                <a:latin typeface="Cambria Math" panose="02040503050406030204" pitchFamily="18" charset="0"/>
                                <a:ea typeface="+mn-ea"/>
                                <a:cs typeface="+mn-cs"/>
                              </a:rPr>
                              <m:t>𝑡</m:t>
                            </m:r>
                          </m:sub>
                        </m:sSub>
                        <m:r>
                          <a:rPr lang="fr-BE" sz="1100" i="1">
                            <a:solidFill>
                              <a:schemeClr val="dk1"/>
                            </a:solidFill>
                            <a:effectLst/>
                            <a:latin typeface="Cambria Math" panose="02040503050406030204" pitchFamily="18" charset="0"/>
                            <a:ea typeface="+mn-ea"/>
                            <a:cs typeface="+mn-cs"/>
                          </a:rPr>
                          <m:t>−</m:t>
                        </m:r>
                        <m:sSub>
                          <m:sSubPr>
                            <m:ctrlPr>
                              <a:rPr lang="fr-BE" sz="1100" i="1">
                                <a:solidFill>
                                  <a:schemeClr val="dk1"/>
                                </a:solidFill>
                                <a:effectLst/>
                                <a:latin typeface="Cambria Math" panose="02040503050406030204" pitchFamily="18" charset="0"/>
                                <a:ea typeface="+mn-ea"/>
                                <a:cs typeface="+mn-cs"/>
                              </a:rPr>
                            </m:ctrlPr>
                          </m:sSubPr>
                          <m:e>
                            <m:r>
                              <a:rPr lang="fr-BE" sz="1100" i="1">
                                <a:solidFill>
                                  <a:schemeClr val="dk1"/>
                                </a:solidFill>
                                <a:effectLst/>
                                <a:latin typeface="Cambria Math" panose="02040503050406030204" pitchFamily="18" charset="0"/>
                                <a:ea typeface="+mn-ea"/>
                                <a:cs typeface="+mn-cs"/>
                              </a:rPr>
                              <m:t>𝑎</m:t>
                            </m:r>
                          </m:e>
                          <m:sub>
                            <m:r>
                              <a:rPr lang="fr-BE" sz="1100" i="1">
                                <a:solidFill>
                                  <a:schemeClr val="dk1"/>
                                </a:solidFill>
                                <a:effectLst/>
                                <a:latin typeface="Cambria Math" panose="02040503050406030204" pitchFamily="18" charset="0"/>
                                <a:ea typeface="+mn-ea"/>
                                <a:cs typeface="+mn-cs"/>
                              </a:rPr>
                              <m:t>𝑡</m:t>
                            </m:r>
                            <m:r>
                              <a:rPr lang="fr-BE" sz="1100" i="1">
                                <a:solidFill>
                                  <a:schemeClr val="dk1"/>
                                </a:solidFill>
                                <a:effectLst/>
                                <a:latin typeface="Cambria Math" panose="02040503050406030204" pitchFamily="18" charset="0"/>
                                <a:ea typeface="+mn-ea"/>
                                <a:cs typeface="+mn-cs"/>
                              </a:rPr>
                              <m:t>−1</m:t>
                            </m:r>
                          </m:sub>
                        </m:sSub>
                      </m:e>
                    </m:d>
                    <m:r>
                      <a:rPr lang="fr-BE" sz="1100" i="1">
                        <a:solidFill>
                          <a:schemeClr val="dk1"/>
                        </a:solidFill>
                        <a:effectLst/>
                        <a:latin typeface="Cambria Math" panose="02040503050406030204" pitchFamily="18" charset="0"/>
                        <a:ea typeface="+mn-ea"/>
                        <a:cs typeface="+mn-cs"/>
                      </a:rPr>
                      <m:t> +</m:t>
                    </m:r>
                    <m:d>
                      <m:dPr>
                        <m:ctrlPr>
                          <a:rPr lang="fr-BE" sz="1100" i="1">
                            <a:solidFill>
                              <a:schemeClr val="dk1"/>
                            </a:solidFill>
                            <a:effectLst/>
                            <a:latin typeface="Cambria Math" panose="02040503050406030204" pitchFamily="18" charset="0"/>
                            <a:ea typeface="+mn-ea"/>
                            <a:cs typeface="+mn-cs"/>
                          </a:rPr>
                        </m:ctrlPr>
                      </m:dPr>
                      <m:e>
                        <m:r>
                          <a:rPr lang="fr-BE" sz="1100" i="1">
                            <a:solidFill>
                              <a:schemeClr val="dk1"/>
                            </a:solidFill>
                            <a:effectLst/>
                            <a:latin typeface="Cambria Math" panose="02040503050406030204" pitchFamily="18" charset="0"/>
                            <a:ea typeface="+mn-ea"/>
                            <a:cs typeface="+mn-cs"/>
                          </a:rPr>
                          <m:t>1−</m:t>
                        </m:r>
                        <m:r>
                          <a:rPr lang="el-GR" sz="1100" i="1">
                            <a:solidFill>
                              <a:schemeClr val="dk1"/>
                            </a:solidFill>
                            <a:effectLst/>
                            <a:latin typeface="Cambria Math" panose="02040503050406030204" pitchFamily="18" charset="0"/>
                            <a:ea typeface="+mn-ea"/>
                            <a:cs typeface="+mn-cs"/>
                          </a:rPr>
                          <m:t>𝛽</m:t>
                        </m:r>
                      </m:e>
                    </m:d>
                    <m:sSub>
                      <m:sSubPr>
                        <m:ctrlPr>
                          <a:rPr lang="fr-BE" sz="1100" i="1">
                            <a:solidFill>
                              <a:schemeClr val="dk1"/>
                            </a:solidFill>
                            <a:effectLst/>
                            <a:latin typeface="Cambria Math" panose="02040503050406030204" pitchFamily="18" charset="0"/>
                            <a:ea typeface="+mn-ea"/>
                            <a:cs typeface="+mn-cs"/>
                          </a:rPr>
                        </m:ctrlPr>
                      </m:sSubPr>
                      <m:e>
                        <m:r>
                          <a:rPr lang="fr-BE" sz="1100" i="1">
                            <a:solidFill>
                              <a:schemeClr val="dk1"/>
                            </a:solidFill>
                            <a:effectLst/>
                            <a:latin typeface="Cambria Math" panose="02040503050406030204" pitchFamily="18" charset="0"/>
                            <a:ea typeface="+mn-ea"/>
                            <a:cs typeface="+mn-cs"/>
                          </a:rPr>
                          <m:t>𝑏</m:t>
                        </m:r>
                      </m:e>
                      <m:sub>
                        <m:r>
                          <a:rPr lang="fr-BE" sz="1100" i="1">
                            <a:solidFill>
                              <a:schemeClr val="dk1"/>
                            </a:solidFill>
                            <a:effectLst/>
                            <a:latin typeface="Cambria Math" panose="02040503050406030204" pitchFamily="18" charset="0"/>
                            <a:ea typeface="+mn-ea"/>
                            <a:cs typeface="+mn-cs"/>
                          </a:rPr>
                          <m:t>𝑡</m:t>
                        </m:r>
                        <m:r>
                          <a:rPr lang="fr-BE" sz="1100" i="1">
                            <a:solidFill>
                              <a:schemeClr val="dk1"/>
                            </a:solidFill>
                            <a:effectLst/>
                            <a:latin typeface="Cambria Math" panose="02040503050406030204" pitchFamily="18" charset="0"/>
                            <a:ea typeface="+mn-ea"/>
                            <a:cs typeface="+mn-cs"/>
                          </a:rPr>
                          <m:t>−1</m:t>
                        </m:r>
                      </m:sub>
                    </m:sSub>
                  </m:oMath>
                </m:oMathPara>
              </a14:m>
              <a:endParaRPr lang="en-US">
                <a:effectLst/>
              </a:endParaRPr>
            </a:p>
            <a:p>
              <a:pPr rtl="0" eaLnBrk="1" latinLnBrk="0" hangingPunct="1"/>
              <a14:m>
                <m:oMathPara xmlns:m="http://schemas.openxmlformats.org/officeDocument/2006/math">
                  <m:oMathParaPr>
                    <m:jc m:val="centerGroup"/>
                  </m:oMathParaPr>
                  <m:oMath xmlns:m="http://schemas.openxmlformats.org/officeDocument/2006/math">
                    <m:sSub>
                      <m:sSubPr>
                        <m:ctrlPr>
                          <a:rPr lang="fr-BE" sz="1100" i="1">
                            <a:solidFill>
                              <a:schemeClr val="accent6"/>
                            </a:solidFill>
                            <a:effectLst/>
                            <a:latin typeface="Cambria Math" panose="02040503050406030204" pitchFamily="18" charset="0"/>
                            <a:ea typeface="+mn-ea"/>
                            <a:cs typeface="+mn-cs"/>
                          </a:rPr>
                        </m:ctrlPr>
                      </m:sSubPr>
                      <m:e>
                        <m:r>
                          <a:rPr lang="fr-BE" sz="1100" i="1">
                            <a:solidFill>
                              <a:schemeClr val="accent6"/>
                            </a:solidFill>
                            <a:effectLst/>
                            <a:latin typeface="Cambria Math" panose="02040503050406030204" pitchFamily="18" charset="0"/>
                            <a:ea typeface="+mn-ea"/>
                            <a:cs typeface="+mn-cs"/>
                          </a:rPr>
                          <m:t>𝑠</m:t>
                        </m:r>
                      </m:e>
                      <m:sub>
                        <m:r>
                          <a:rPr lang="fr-BE" sz="1100" i="1">
                            <a:solidFill>
                              <a:schemeClr val="accent6"/>
                            </a:solidFill>
                            <a:effectLst/>
                            <a:latin typeface="Cambria Math" panose="02040503050406030204" pitchFamily="18" charset="0"/>
                            <a:ea typeface="+mn-ea"/>
                            <a:cs typeface="+mn-cs"/>
                          </a:rPr>
                          <m:t>𝑡</m:t>
                        </m:r>
                      </m:sub>
                    </m:sSub>
                    <m:r>
                      <a:rPr lang="fr-BE" sz="1100" i="1">
                        <a:solidFill>
                          <a:schemeClr val="dk1"/>
                        </a:solidFill>
                        <a:effectLst/>
                        <a:latin typeface="Cambria Math" panose="02040503050406030204" pitchFamily="18" charset="0"/>
                        <a:ea typeface="+mn-ea"/>
                        <a:cs typeface="+mn-cs"/>
                      </a:rPr>
                      <m:t>=</m:t>
                    </m:r>
                    <m:r>
                      <a:rPr lang="el-GR" sz="1100" i="1">
                        <a:solidFill>
                          <a:schemeClr val="dk1"/>
                        </a:solidFill>
                        <a:effectLst/>
                        <a:latin typeface="Cambria Math" panose="02040503050406030204" pitchFamily="18" charset="0"/>
                        <a:ea typeface="+mn-ea"/>
                        <a:cs typeface="+mn-cs"/>
                      </a:rPr>
                      <m:t>𝛾</m:t>
                    </m:r>
                    <m:f>
                      <m:fPr>
                        <m:ctrlPr>
                          <a:rPr lang="el-GR" sz="1100" i="1">
                            <a:solidFill>
                              <a:schemeClr val="dk1"/>
                            </a:solidFill>
                            <a:effectLst/>
                            <a:latin typeface="Cambria Math" panose="02040503050406030204" pitchFamily="18" charset="0"/>
                            <a:ea typeface="+mn-ea"/>
                            <a:cs typeface="+mn-cs"/>
                          </a:rPr>
                        </m:ctrlPr>
                      </m:fPr>
                      <m:num>
                        <m:sSub>
                          <m:sSubPr>
                            <m:ctrlPr>
                              <a:rPr lang="fr-BE" sz="1100" i="1">
                                <a:solidFill>
                                  <a:schemeClr val="dk1"/>
                                </a:solidFill>
                                <a:effectLst/>
                                <a:latin typeface="Cambria Math" panose="02040503050406030204" pitchFamily="18" charset="0"/>
                                <a:ea typeface="+mn-ea"/>
                                <a:cs typeface="+mn-cs"/>
                              </a:rPr>
                            </m:ctrlPr>
                          </m:sSubPr>
                          <m:e>
                            <m:r>
                              <a:rPr lang="fr-BE" sz="1100" i="1">
                                <a:solidFill>
                                  <a:schemeClr val="dk1"/>
                                </a:solidFill>
                                <a:effectLst/>
                                <a:latin typeface="Cambria Math" panose="02040503050406030204" pitchFamily="18" charset="0"/>
                                <a:ea typeface="+mn-ea"/>
                                <a:cs typeface="+mn-cs"/>
                              </a:rPr>
                              <m:t>𝑦</m:t>
                            </m:r>
                          </m:e>
                          <m:sub>
                            <m:r>
                              <a:rPr lang="fr-BE" sz="1100" i="1">
                                <a:solidFill>
                                  <a:schemeClr val="dk1"/>
                                </a:solidFill>
                                <a:effectLst/>
                                <a:latin typeface="Cambria Math" panose="02040503050406030204" pitchFamily="18" charset="0"/>
                                <a:ea typeface="+mn-ea"/>
                                <a:cs typeface="+mn-cs"/>
                              </a:rPr>
                              <m:t>𝑡</m:t>
                            </m:r>
                          </m:sub>
                        </m:sSub>
                      </m:num>
                      <m:den>
                        <m:sSub>
                          <m:sSubPr>
                            <m:ctrlPr>
                              <a:rPr lang="fr-BE" sz="1100" i="1">
                                <a:solidFill>
                                  <a:schemeClr val="dk1"/>
                                </a:solidFill>
                                <a:effectLst/>
                                <a:latin typeface="Cambria Math" panose="02040503050406030204" pitchFamily="18" charset="0"/>
                                <a:ea typeface="+mn-ea"/>
                                <a:cs typeface="+mn-cs"/>
                              </a:rPr>
                            </m:ctrlPr>
                          </m:sSubPr>
                          <m:e>
                            <m:r>
                              <a:rPr lang="fr-BE" sz="1100" i="1">
                                <a:solidFill>
                                  <a:schemeClr val="dk1"/>
                                </a:solidFill>
                                <a:effectLst/>
                                <a:latin typeface="Cambria Math" panose="02040503050406030204" pitchFamily="18" charset="0"/>
                                <a:ea typeface="+mn-ea"/>
                                <a:cs typeface="+mn-cs"/>
                              </a:rPr>
                              <m:t>𝑎</m:t>
                            </m:r>
                          </m:e>
                          <m:sub>
                            <m:r>
                              <a:rPr lang="fr-BE" sz="1100" i="1">
                                <a:solidFill>
                                  <a:schemeClr val="dk1"/>
                                </a:solidFill>
                                <a:effectLst/>
                                <a:latin typeface="Cambria Math" panose="02040503050406030204" pitchFamily="18" charset="0"/>
                                <a:ea typeface="+mn-ea"/>
                                <a:cs typeface="+mn-cs"/>
                              </a:rPr>
                              <m:t>𝑡</m:t>
                            </m:r>
                          </m:sub>
                        </m:sSub>
                      </m:den>
                    </m:f>
                    <m:r>
                      <a:rPr lang="fr-BE" sz="1100" i="1">
                        <a:solidFill>
                          <a:schemeClr val="dk1"/>
                        </a:solidFill>
                        <a:effectLst/>
                        <a:latin typeface="Cambria Math" panose="02040503050406030204" pitchFamily="18" charset="0"/>
                        <a:ea typeface="+mn-ea"/>
                        <a:cs typeface="+mn-cs"/>
                      </a:rPr>
                      <m:t> +</m:t>
                    </m:r>
                    <m:d>
                      <m:dPr>
                        <m:ctrlPr>
                          <a:rPr lang="fr-BE" sz="1100" i="1">
                            <a:solidFill>
                              <a:schemeClr val="dk1"/>
                            </a:solidFill>
                            <a:effectLst/>
                            <a:latin typeface="Cambria Math" panose="02040503050406030204" pitchFamily="18" charset="0"/>
                            <a:ea typeface="+mn-ea"/>
                            <a:cs typeface="+mn-cs"/>
                          </a:rPr>
                        </m:ctrlPr>
                      </m:dPr>
                      <m:e>
                        <m:r>
                          <a:rPr lang="fr-BE" sz="1100" i="1">
                            <a:solidFill>
                              <a:schemeClr val="dk1"/>
                            </a:solidFill>
                            <a:effectLst/>
                            <a:latin typeface="Cambria Math" panose="02040503050406030204" pitchFamily="18" charset="0"/>
                            <a:ea typeface="+mn-ea"/>
                            <a:cs typeface="+mn-cs"/>
                          </a:rPr>
                          <m:t>1−</m:t>
                        </m:r>
                        <m:r>
                          <a:rPr lang="el-GR" sz="1100" i="1">
                            <a:solidFill>
                              <a:schemeClr val="dk1"/>
                            </a:solidFill>
                            <a:effectLst/>
                            <a:latin typeface="Cambria Math" panose="02040503050406030204" pitchFamily="18" charset="0"/>
                            <a:ea typeface="+mn-ea"/>
                            <a:cs typeface="+mn-cs"/>
                          </a:rPr>
                          <m:t>𝛾</m:t>
                        </m:r>
                      </m:e>
                    </m:d>
                    <m:sSub>
                      <m:sSubPr>
                        <m:ctrlPr>
                          <a:rPr lang="fr-BE" sz="1100" i="1">
                            <a:solidFill>
                              <a:schemeClr val="dk1"/>
                            </a:solidFill>
                            <a:effectLst/>
                            <a:latin typeface="Cambria Math" panose="02040503050406030204" pitchFamily="18" charset="0"/>
                            <a:ea typeface="+mn-ea"/>
                            <a:cs typeface="+mn-cs"/>
                          </a:rPr>
                        </m:ctrlPr>
                      </m:sSubPr>
                      <m:e>
                        <m:r>
                          <a:rPr lang="fr-BE" sz="1100" i="1">
                            <a:solidFill>
                              <a:schemeClr val="dk1"/>
                            </a:solidFill>
                            <a:effectLst/>
                            <a:latin typeface="Cambria Math" panose="02040503050406030204" pitchFamily="18" charset="0"/>
                            <a:ea typeface="+mn-ea"/>
                            <a:cs typeface="+mn-cs"/>
                          </a:rPr>
                          <m:t>𝑠</m:t>
                        </m:r>
                      </m:e>
                      <m:sub>
                        <m:r>
                          <a:rPr lang="fr-BE" sz="1100" i="1">
                            <a:solidFill>
                              <a:schemeClr val="dk1"/>
                            </a:solidFill>
                            <a:effectLst/>
                            <a:latin typeface="Cambria Math" panose="02040503050406030204" pitchFamily="18" charset="0"/>
                            <a:ea typeface="+mn-ea"/>
                            <a:cs typeface="+mn-cs"/>
                          </a:rPr>
                          <m:t>𝑡</m:t>
                        </m:r>
                        <m:r>
                          <a:rPr lang="fr-BE" sz="1100" i="1">
                            <a:solidFill>
                              <a:schemeClr val="dk1"/>
                            </a:solidFill>
                            <a:effectLst/>
                            <a:latin typeface="Cambria Math" panose="02040503050406030204" pitchFamily="18" charset="0"/>
                            <a:ea typeface="+mn-ea"/>
                            <a:cs typeface="+mn-cs"/>
                          </a:rPr>
                          <m:t>−</m:t>
                        </m:r>
                        <m:r>
                          <a:rPr lang="fr-BE" sz="1100" b="0" i="1">
                            <a:solidFill>
                              <a:schemeClr val="dk1"/>
                            </a:solidFill>
                            <a:effectLst/>
                            <a:latin typeface="Cambria Math" panose="02040503050406030204" pitchFamily="18" charset="0"/>
                            <a:ea typeface="+mn-ea"/>
                            <a:cs typeface="+mn-cs"/>
                          </a:rPr>
                          <m:t>𝑝</m:t>
                        </m:r>
                      </m:sub>
                    </m:sSub>
                  </m:oMath>
                </m:oMathPara>
              </a14:m>
              <a:endParaRPr lang="en-US">
                <a:effectLst/>
              </a:endParaRPr>
            </a:p>
            <a:p>
              <a:pPr rtl="0" eaLnBrk="1" latinLnBrk="0" hangingPunct="1"/>
              <a:endParaRPr lang="en-US" sz="1200">
                <a:effectLst/>
              </a:endParaRPr>
            </a:p>
            <a:p>
              <a:pPr algn="l"/>
              <a:endParaRPr lang="fr-BE" sz="1200" b="0">
                <a:solidFill>
                  <a:sysClr val="windowText" lastClr="000000"/>
                </a:solidFill>
              </a:endParaRPr>
            </a:p>
            <a:p>
              <a:pPr algn="l"/>
              <a:endParaRPr lang="en-US" sz="1200">
                <a:solidFill>
                  <a:sysClr val="windowText" lastClr="000000"/>
                </a:solidFill>
              </a:endParaRPr>
            </a:p>
          </xdr:txBody>
        </xdr:sp>
      </mc:Choice>
      <mc:Fallback xmlns="">
        <xdr:sp macro="" textlink="">
          <xdr:nvSpPr>
            <xdr:cNvPr id="6" name="Rectangle: Rounded Corners 5">
              <a:extLst>
                <a:ext uri="{FF2B5EF4-FFF2-40B4-BE49-F238E27FC236}">
                  <a16:creationId xmlns:a16="http://schemas.microsoft.com/office/drawing/2014/main" id="{3A54A183-8270-4F03-8111-A2FF73FCA039}"/>
                </a:ext>
              </a:extLst>
            </xdr:cNvPr>
            <xdr:cNvSpPr/>
          </xdr:nvSpPr>
          <xdr:spPr>
            <a:xfrm>
              <a:off x="8286750" y="171450"/>
              <a:ext cx="2955595" cy="2247900"/>
            </a:xfrm>
            <a:prstGeom prst="roundRect">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rtl="0" eaLnBrk="1" latinLnBrk="0" hangingPunct="1"/>
              <a:r>
                <a:rPr lang="fr-BE" sz="1100" b="0" i="0">
                  <a:solidFill>
                    <a:schemeClr val="dk1"/>
                  </a:solidFill>
                  <a:effectLst/>
                  <a:latin typeface="+mn-lt"/>
                  <a:ea typeface="+mn-ea"/>
                  <a:cs typeface="+mn-cs"/>
                </a:rPr>
                <a:t>𝑀𝑜𝑑𝑒𝑙 𝑎𝑠𝑠𝑢𝑚𝑝𝑡𝑖𝑜𝑛</a:t>
              </a:r>
              <a:endParaRPr lang="en-US">
                <a:effectLst/>
              </a:endParaRPr>
            </a:p>
            <a:p>
              <a:pPr rtl="0" eaLnBrk="1" latinLnBrk="0" hangingPunct="1"/>
              <a:r>
                <a:rPr lang="fr-BE" sz="1100" b="0" i="0">
                  <a:solidFill>
                    <a:schemeClr val="dk1"/>
                  </a:solidFill>
                  <a:effectLst/>
                  <a:latin typeface="+mn-lt"/>
                  <a:ea typeface="+mn-ea"/>
                  <a:cs typeface="+mn-cs"/>
                </a:rPr>
                <a:t>𝑦_𝑡</a:t>
              </a:r>
              <a:r>
                <a:rPr lang="fr-BE" sz="1100" i="0">
                  <a:solidFill>
                    <a:schemeClr val="dk1"/>
                  </a:solidFill>
                  <a:effectLst/>
                  <a:latin typeface="+mn-lt"/>
                  <a:ea typeface="+mn-ea"/>
                  <a:cs typeface="+mn-cs"/>
                </a:rPr>
                <a:t>=</a:t>
              </a:r>
              <a:r>
                <a:rPr lang="fr-BE" sz="1100" b="0" i="0">
                  <a:solidFill>
                    <a:schemeClr val="dk1"/>
                  </a:solidFill>
                  <a:effectLst/>
                  <a:latin typeface="+mn-lt"/>
                  <a:ea typeface="+mn-ea"/>
                  <a:cs typeface="+mn-cs"/>
                </a:rPr>
                <a:t>(</a:t>
              </a:r>
              <a:r>
                <a:rPr lang="fr-BE" sz="1100" i="0">
                  <a:solidFill>
                    <a:schemeClr val="accent1"/>
                  </a:solidFill>
                  <a:effectLst/>
                  <a:latin typeface="+mn-lt"/>
                  <a:ea typeface="+mn-ea"/>
                  <a:cs typeface="+mn-cs"/>
                </a:rPr>
                <a:t>𝑙𝑒𝑣𝑒𝑙</a:t>
              </a:r>
              <a:r>
                <a:rPr lang="fr-BE" sz="1100" i="0">
                  <a:solidFill>
                    <a:schemeClr val="dk1"/>
                  </a:solidFill>
                  <a:effectLst/>
                  <a:latin typeface="+mn-lt"/>
                  <a:ea typeface="+mn-ea"/>
                  <a:cs typeface="+mn-cs"/>
                </a:rPr>
                <a:t>+</a:t>
              </a:r>
              <a:r>
                <a:rPr lang="fr-BE" sz="1100" i="0">
                  <a:solidFill>
                    <a:schemeClr val="accent2"/>
                  </a:solidFill>
                  <a:effectLst/>
                  <a:latin typeface="+mn-lt"/>
                  <a:ea typeface="+mn-ea"/>
                  <a:cs typeface="+mn-cs"/>
                </a:rPr>
                <a:t>𝑡𝑟𝑒𝑛𝑑</a:t>
              </a:r>
              <a:r>
                <a:rPr lang="fr-BE" sz="1100" i="0">
                  <a:solidFill>
                    <a:schemeClr val="dk1"/>
                  </a:solidFill>
                  <a:effectLst/>
                  <a:latin typeface="+mn-lt"/>
                  <a:ea typeface="+mn-ea"/>
                  <a:cs typeface="+mn-cs"/>
                </a:rPr>
                <a:t>)</a:t>
              </a:r>
              <a:r>
                <a:rPr lang="fr-BE" sz="1100" b="0" i="0">
                  <a:solidFill>
                    <a:schemeClr val="accent6"/>
                  </a:solidFill>
                  <a:effectLst/>
                  <a:latin typeface="+mn-lt"/>
                  <a:ea typeface="+mn-ea"/>
                  <a:cs typeface="+mn-cs"/>
                </a:rPr>
                <a:t>𝑠𝑒𝑎𝑠𝑜𝑛𝑎𝑙𝑖𝑡𝑦</a:t>
              </a:r>
              <a:r>
                <a:rPr lang="fr-BE" sz="1100" b="0" i="0">
                  <a:solidFill>
                    <a:schemeClr val="dk1"/>
                  </a:solidFill>
                  <a:effectLst/>
                  <a:latin typeface="+mn-lt"/>
                  <a:ea typeface="+mn-ea"/>
                  <a:cs typeface="+mn-cs"/>
                </a:rPr>
                <a:t>+𝑛𝑜𝑖𝑠𝑒</a:t>
              </a:r>
              <a:endParaRPr lang="en-US">
                <a:effectLst/>
              </a:endParaRPr>
            </a:p>
            <a:p>
              <a:pPr rtl="0" eaLnBrk="1" latinLnBrk="0" hangingPunct="1"/>
              <a:r>
                <a:rPr lang="fr-BE" sz="1100" i="0">
                  <a:solidFill>
                    <a:schemeClr val="dk1"/>
                  </a:solidFill>
                  <a:effectLst/>
                  <a:latin typeface="+mn-lt"/>
                  <a:ea typeface="+mn-ea"/>
                  <a:cs typeface="+mn-cs"/>
                </a:rPr>
                <a:t>𝑦_𝑡=</a:t>
              </a:r>
              <a:r>
                <a:rPr lang="fr-BE" sz="1100" b="0" i="0">
                  <a:solidFill>
                    <a:schemeClr val="dk1"/>
                  </a:solidFill>
                  <a:effectLst/>
                  <a:latin typeface="+mn-lt"/>
                  <a:ea typeface="+mn-ea"/>
                  <a:cs typeface="+mn-cs"/>
                </a:rPr>
                <a:t>(</a:t>
              </a:r>
              <a:r>
                <a:rPr lang="fr-BE" sz="1100" i="0">
                  <a:solidFill>
                    <a:schemeClr val="accent1"/>
                  </a:solidFill>
                  <a:effectLst/>
                  <a:latin typeface="+mn-lt"/>
                  <a:ea typeface="+mn-ea"/>
                  <a:cs typeface="+mn-cs"/>
                </a:rPr>
                <a:t>𝑎</a:t>
              </a:r>
              <a:r>
                <a:rPr lang="fr-BE" sz="1100" i="0">
                  <a:solidFill>
                    <a:schemeClr val="dk1"/>
                  </a:solidFill>
                  <a:effectLst/>
                  <a:latin typeface="+mn-lt"/>
                  <a:ea typeface="+mn-ea"/>
                  <a:cs typeface="+mn-cs"/>
                </a:rPr>
                <a:t>+</a:t>
              </a:r>
              <a:r>
                <a:rPr lang="fr-BE" sz="1100" i="0">
                  <a:solidFill>
                    <a:schemeClr val="accent2"/>
                  </a:solidFill>
                  <a:effectLst/>
                  <a:latin typeface="+mn-lt"/>
                  <a:ea typeface="+mn-ea"/>
                  <a:cs typeface="+mn-cs"/>
                </a:rPr>
                <a:t>𝑏</a:t>
              </a:r>
              <a:r>
                <a:rPr lang="fr-BE" sz="1100" i="0">
                  <a:solidFill>
                    <a:schemeClr val="dk1"/>
                  </a:solidFill>
                  <a:effectLst/>
                  <a:latin typeface="+mn-lt"/>
                  <a:ea typeface="+mn-ea"/>
                  <a:cs typeface="+mn-cs"/>
                </a:rPr>
                <a:t>𝑡)</a:t>
              </a:r>
              <a:r>
                <a:rPr lang="fr-BE" sz="1100" b="0" i="0">
                  <a:solidFill>
                    <a:schemeClr val="accent6"/>
                  </a:solidFill>
                  <a:effectLst/>
                  <a:latin typeface="+mn-lt"/>
                  <a:ea typeface="+mn-ea"/>
                  <a:cs typeface="+mn-cs"/>
                </a:rPr>
                <a:t> 𝑠_𝑡 </a:t>
              </a:r>
              <a:r>
                <a:rPr lang="fr-BE" sz="1100" i="0">
                  <a:solidFill>
                    <a:schemeClr val="accent6"/>
                  </a:solidFill>
                  <a:effectLst/>
                  <a:latin typeface="+mn-lt"/>
                  <a:ea typeface="+mn-ea"/>
                  <a:cs typeface="+mn-cs"/>
                </a:rPr>
                <a:t> </a:t>
              </a:r>
              <a:r>
                <a:rPr lang="fr-BE" sz="1100" i="0">
                  <a:solidFill>
                    <a:schemeClr val="dk1"/>
                  </a:solidFill>
                  <a:effectLst/>
                  <a:latin typeface="+mn-lt"/>
                  <a:ea typeface="+mn-ea"/>
                  <a:cs typeface="+mn-cs"/>
                </a:rPr>
                <a:t>+𝜀</a:t>
              </a:r>
              <a:endParaRPr lang="en-US">
                <a:effectLst/>
              </a:endParaRPr>
            </a:p>
            <a:p>
              <a:pPr rtl="0" eaLnBrk="1" latinLnBrk="0" hangingPunct="1"/>
              <a:endParaRPr lang="en-US">
                <a:effectLst/>
              </a:endParaRPr>
            </a:p>
            <a:p>
              <a:pPr rtl="0" eaLnBrk="1" latinLnBrk="0" hangingPunct="1"/>
              <a:r>
                <a:rPr lang="fr-BE" sz="1100" i="0">
                  <a:solidFill>
                    <a:schemeClr val="dk1"/>
                  </a:solidFill>
                  <a:effectLst/>
                  <a:latin typeface="+mn-lt"/>
                  <a:ea typeface="+mn-ea"/>
                  <a:cs typeface="+mn-cs"/>
                </a:rPr>
                <a:t>𝐸𝑥𝑝𝑜𝑛𝑒𝑛𝑡𝑖𝑎𝑙 𝑠𝑚𝑜𝑜𝑡ℎ𝑖𝑛𝑔</a:t>
              </a:r>
              <a:r>
                <a:rPr lang="fr-BE" sz="1100" b="0" i="0">
                  <a:solidFill>
                    <a:schemeClr val="dk1"/>
                  </a:solidFill>
                  <a:effectLst/>
                  <a:latin typeface="+mn-lt"/>
                  <a:ea typeface="+mn-ea"/>
                  <a:cs typeface="+mn-cs"/>
                </a:rPr>
                <a:t> 𝑤𝑖𝑡ℎ 𝑡𝑟𝑒𝑛𝑑</a:t>
              </a:r>
              <a:r>
                <a:rPr lang="fr-BE" sz="1100" i="0">
                  <a:solidFill>
                    <a:schemeClr val="dk1"/>
                  </a:solidFill>
                  <a:effectLst/>
                  <a:latin typeface="+mn-lt"/>
                  <a:ea typeface="+mn-ea"/>
                  <a:cs typeface="+mn-cs"/>
                </a:rPr>
                <a:t> </a:t>
              </a:r>
              <a:endParaRPr lang="en-US">
                <a:effectLst/>
              </a:endParaRPr>
            </a:p>
            <a:p>
              <a:pPr rtl="0" eaLnBrk="1" latinLnBrk="0" hangingPunct="1"/>
              <a:r>
                <a:rPr lang="fr-BE" sz="1100" i="0">
                  <a:solidFill>
                    <a:schemeClr val="dk1"/>
                  </a:solidFill>
                  <a:effectLst/>
                  <a:latin typeface="+mn-lt"/>
                  <a:ea typeface="+mn-ea"/>
                  <a:cs typeface="+mn-cs"/>
                </a:rPr>
                <a:t>𝑦 ̂_(𝑡+</a:t>
              </a:r>
              <a:r>
                <a:rPr lang="el-GR" sz="1100" i="0">
                  <a:solidFill>
                    <a:schemeClr val="dk1"/>
                  </a:solidFill>
                  <a:effectLst/>
                  <a:latin typeface="+mn-lt"/>
                  <a:ea typeface="+mn-ea"/>
                  <a:cs typeface="+mn-cs"/>
                </a:rPr>
                <a:t>λ</a:t>
              </a:r>
              <a:r>
                <a:rPr lang="fr-BE" sz="1100" i="0">
                  <a:solidFill>
                    <a:schemeClr val="dk1"/>
                  </a:solidFill>
                  <a:effectLst/>
                  <a:latin typeface="+mn-lt"/>
                  <a:ea typeface="+mn-ea"/>
                  <a:cs typeface="+mn-cs"/>
                </a:rPr>
                <a:t>|𝑡)=(</a:t>
              </a:r>
              <a:r>
                <a:rPr lang="fr-BE" sz="1100" i="0">
                  <a:solidFill>
                    <a:schemeClr val="accent1"/>
                  </a:solidFill>
                  <a:effectLst/>
                  <a:latin typeface="+mn-lt"/>
                  <a:ea typeface="+mn-ea"/>
                  <a:cs typeface="+mn-cs"/>
                </a:rPr>
                <a:t>𝑎_𝑡</a:t>
              </a:r>
              <a:r>
                <a:rPr lang="fr-BE" sz="1100" i="0">
                  <a:solidFill>
                    <a:schemeClr val="dk1"/>
                  </a:solidFill>
                  <a:effectLst/>
                  <a:latin typeface="+mn-lt"/>
                  <a:ea typeface="+mn-ea"/>
                  <a:cs typeface="+mn-cs"/>
                </a:rPr>
                <a:t>+</a:t>
              </a:r>
              <a:r>
                <a:rPr lang="el-GR" sz="1100" i="0">
                  <a:solidFill>
                    <a:schemeClr val="dk1"/>
                  </a:solidFill>
                  <a:effectLst/>
                  <a:latin typeface="+mn-lt"/>
                  <a:ea typeface="+mn-ea"/>
                  <a:cs typeface="+mn-cs"/>
                </a:rPr>
                <a:t>λ</a:t>
              </a:r>
              <a:r>
                <a:rPr lang="fr-BE" sz="1100" i="0">
                  <a:solidFill>
                    <a:schemeClr val="accent2"/>
                  </a:solidFill>
                  <a:effectLst/>
                  <a:latin typeface="+mn-lt"/>
                  <a:ea typeface="+mn-ea"/>
                  <a:cs typeface="+mn-cs"/>
                </a:rPr>
                <a:t>𝑏_𝑡</a:t>
              </a:r>
              <a:r>
                <a:rPr lang="fr-BE" sz="1100" i="0">
                  <a:solidFill>
                    <a:schemeClr val="dk1"/>
                  </a:solidFill>
                  <a:effectLst/>
                  <a:latin typeface="+mn-lt"/>
                  <a:ea typeface="+mn-ea"/>
                  <a:cs typeface="+mn-cs"/>
                </a:rPr>
                <a:t> )</a:t>
              </a:r>
              <a:r>
                <a:rPr lang="fr-BE" sz="1100" i="0">
                  <a:solidFill>
                    <a:schemeClr val="accent6"/>
                  </a:solidFill>
                  <a:effectLst/>
                  <a:latin typeface="+mn-lt"/>
                  <a:ea typeface="+mn-ea"/>
                  <a:cs typeface="+mn-cs"/>
                </a:rPr>
                <a:t> 𝑠_(𝑡+</a:t>
              </a:r>
              <a:r>
                <a:rPr lang="el-GR" sz="1100" i="0">
                  <a:solidFill>
                    <a:schemeClr val="accent6"/>
                  </a:solidFill>
                  <a:effectLst/>
                  <a:latin typeface="+mn-lt"/>
                  <a:ea typeface="+mn-ea"/>
                  <a:cs typeface="+mn-cs"/>
                </a:rPr>
                <a:t>λ</a:t>
              </a:r>
              <a:r>
                <a:rPr lang="fr-BE" sz="1100" i="0">
                  <a:solidFill>
                    <a:schemeClr val="accent6"/>
                  </a:solidFill>
                  <a:effectLst/>
                  <a:latin typeface="+mn-lt"/>
                  <a:ea typeface="+mn-ea"/>
                  <a:cs typeface="+mn-cs"/>
                </a:rPr>
                <a:t>−</a:t>
              </a:r>
              <a:r>
                <a:rPr lang="fr-BE" sz="1100" b="0" i="0">
                  <a:solidFill>
                    <a:schemeClr val="accent6"/>
                  </a:solidFill>
                  <a:effectLst/>
                  <a:latin typeface="+mn-lt"/>
                  <a:ea typeface="+mn-ea"/>
                  <a:cs typeface="+mn-cs"/>
                </a:rPr>
                <a:t>𝑝)</a:t>
              </a:r>
              <a:endParaRPr lang="en-US">
                <a:effectLst/>
              </a:endParaRPr>
            </a:p>
            <a:p>
              <a:pPr rtl="0" eaLnBrk="1" latinLnBrk="0" hangingPunct="1"/>
              <a:r>
                <a:rPr lang="fr-BE" sz="1100" i="0">
                  <a:solidFill>
                    <a:schemeClr val="accent1"/>
                  </a:solidFill>
                  <a:effectLst/>
                  <a:latin typeface="+mn-lt"/>
                  <a:ea typeface="+mn-ea"/>
                  <a:cs typeface="+mn-cs"/>
                </a:rPr>
                <a:t>𝑎_𝑡</a:t>
              </a:r>
              <a:r>
                <a:rPr lang="fr-BE" sz="1100" i="0">
                  <a:solidFill>
                    <a:schemeClr val="dk1"/>
                  </a:solidFill>
                  <a:effectLst/>
                  <a:latin typeface="+mn-lt"/>
                  <a:ea typeface="+mn-ea"/>
                  <a:cs typeface="+mn-cs"/>
                </a:rPr>
                <a:t>=𝛼 𝑦_𝑡</a:t>
              </a:r>
              <a:r>
                <a:rPr lang="el-GR" sz="1100" i="0">
                  <a:solidFill>
                    <a:schemeClr val="dk1"/>
                  </a:solidFill>
                  <a:effectLst/>
                  <a:latin typeface="+mn-lt"/>
                  <a:ea typeface="+mn-ea"/>
                  <a:cs typeface="+mn-cs"/>
                </a:rPr>
                <a:t>/</a:t>
              </a:r>
              <a:r>
                <a:rPr lang="fr-BE" sz="1100" i="0">
                  <a:solidFill>
                    <a:schemeClr val="dk1"/>
                  </a:solidFill>
                  <a:effectLst/>
                  <a:latin typeface="+mn-lt"/>
                  <a:ea typeface="+mn-ea"/>
                  <a:cs typeface="+mn-cs"/>
                </a:rPr>
                <a:t>𝑠_(𝑡−</a:t>
              </a:r>
              <a:r>
                <a:rPr lang="fr-BE" sz="1100" b="0" i="0">
                  <a:solidFill>
                    <a:schemeClr val="dk1"/>
                  </a:solidFill>
                  <a:effectLst/>
                  <a:latin typeface="+mn-lt"/>
                  <a:ea typeface="+mn-ea"/>
                  <a:cs typeface="+mn-cs"/>
                </a:rPr>
                <a:t>𝑝) </a:t>
              </a:r>
              <a:r>
                <a:rPr lang="fr-BE" sz="1100" i="0">
                  <a:solidFill>
                    <a:schemeClr val="dk1"/>
                  </a:solidFill>
                  <a:effectLst/>
                  <a:latin typeface="+mn-lt"/>
                  <a:ea typeface="+mn-ea"/>
                  <a:cs typeface="+mn-cs"/>
                </a:rPr>
                <a:t>+(1−𝛼)(𝑎_(𝑡−1)+𝑏_(𝑡−1) )</a:t>
              </a:r>
              <a:endParaRPr lang="en-US">
                <a:effectLst/>
              </a:endParaRPr>
            </a:p>
            <a:p>
              <a:pPr rtl="0" eaLnBrk="1" latinLnBrk="0" hangingPunct="1"/>
              <a:r>
                <a:rPr lang="fr-BE" sz="1100" i="0">
                  <a:solidFill>
                    <a:schemeClr val="accent2"/>
                  </a:solidFill>
                  <a:effectLst/>
                  <a:latin typeface="+mn-lt"/>
                  <a:ea typeface="+mn-ea"/>
                  <a:cs typeface="+mn-cs"/>
                </a:rPr>
                <a:t>𝑏_𝑡</a:t>
              </a:r>
              <a:r>
                <a:rPr lang="fr-BE" sz="1100" i="0">
                  <a:solidFill>
                    <a:schemeClr val="dk1"/>
                  </a:solidFill>
                  <a:effectLst/>
                  <a:latin typeface="+mn-lt"/>
                  <a:ea typeface="+mn-ea"/>
                  <a:cs typeface="+mn-cs"/>
                </a:rPr>
                <a:t>=</a:t>
              </a:r>
              <a:r>
                <a:rPr lang="el-GR" sz="1100" i="0">
                  <a:solidFill>
                    <a:schemeClr val="dk1"/>
                  </a:solidFill>
                  <a:effectLst/>
                  <a:latin typeface="+mn-lt"/>
                  <a:ea typeface="+mn-ea"/>
                  <a:cs typeface="+mn-cs"/>
                </a:rPr>
                <a:t>𝛽</a:t>
              </a:r>
              <a:r>
                <a:rPr lang="fr-BE" sz="1100" i="0">
                  <a:solidFill>
                    <a:schemeClr val="dk1"/>
                  </a:solidFill>
                  <a:effectLst/>
                  <a:latin typeface="+mn-lt"/>
                  <a:ea typeface="+mn-ea"/>
                  <a:cs typeface="+mn-cs"/>
                </a:rPr>
                <a:t>(𝑎_𝑡−𝑎_(𝑡−1) )  +(1−</a:t>
              </a:r>
              <a:r>
                <a:rPr lang="el-GR" sz="1100" i="0">
                  <a:solidFill>
                    <a:schemeClr val="dk1"/>
                  </a:solidFill>
                  <a:effectLst/>
                  <a:latin typeface="+mn-lt"/>
                  <a:ea typeface="+mn-ea"/>
                  <a:cs typeface="+mn-cs"/>
                </a:rPr>
                <a:t>𝛽)</a:t>
              </a:r>
              <a:r>
                <a:rPr lang="fr-BE" sz="1100" i="0">
                  <a:solidFill>
                    <a:schemeClr val="dk1"/>
                  </a:solidFill>
                  <a:effectLst/>
                  <a:latin typeface="+mn-lt"/>
                  <a:ea typeface="+mn-ea"/>
                  <a:cs typeface="+mn-cs"/>
                </a:rPr>
                <a:t> 𝑏_(𝑡−1)</a:t>
              </a:r>
              <a:endParaRPr lang="en-US">
                <a:effectLst/>
              </a:endParaRPr>
            </a:p>
            <a:p>
              <a:pPr rtl="0" eaLnBrk="1" latinLnBrk="0" hangingPunct="1"/>
              <a:r>
                <a:rPr lang="fr-BE" sz="1100" i="0">
                  <a:solidFill>
                    <a:schemeClr val="accent6"/>
                  </a:solidFill>
                  <a:effectLst/>
                  <a:latin typeface="+mn-lt"/>
                  <a:ea typeface="+mn-ea"/>
                  <a:cs typeface="+mn-cs"/>
                </a:rPr>
                <a:t>𝑠_𝑡</a:t>
              </a:r>
              <a:r>
                <a:rPr lang="fr-BE" sz="1100" i="0">
                  <a:solidFill>
                    <a:schemeClr val="dk1"/>
                  </a:solidFill>
                  <a:effectLst/>
                  <a:latin typeface="+mn-lt"/>
                  <a:ea typeface="+mn-ea"/>
                  <a:cs typeface="+mn-cs"/>
                </a:rPr>
                <a:t>=</a:t>
              </a:r>
              <a:r>
                <a:rPr lang="el-GR" sz="1100" i="0">
                  <a:solidFill>
                    <a:schemeClr val="dk1"/>
                  </a:solidFill>
                  <a:effectLst/>
                  <a:latin typeface="+mn-lt"/>
                  <a:ea typeface="+mn-ea"/>
                  <a:cs typeface="+mn-cs"/>
                </a:rPr>
                <a:t>𝛾</a:t>
              </a:r>
              <a:r>
                <a:rPr lang="fr-BE" sz="1100" i="0">
                  <a:solidFill>
                    <a:schemeClr val="dk1"/>
                  </a:solidFill>
                  <a:effectLst/>
                  <a:latin typeface="+mn-lt"/>
                  <a:ea typeface="+mn-ea"/>
                  <a:cs typeface="+mn-cs"/>
                </a:rPr>
                <a:t> 𝑦_𝑡</a:t>
              </a:r>
              <a:r>
                <a:rPr lang="el-GR" sz="1100" i="0">
                  <a:solidFill>
                    <a:schemeClr val="dk1"/>
                  </a:solidFill>
                  <a:effectLst/>
                  <a:latin typeface="+mn-lt"/>
                  <a:ea typeface="+mn-ea"/>
                  <a:cs typeface="+mn-cs"/>
                </a:rPr>
                <a:t>/</a:t>
              </a:r>
              <a:r>
                <a:rPr lang="fr-BE" sz="1100" i="0">
                  <a:solidFill>
                    <a:schemeClr val="dk1"/>
                  </a:solidFill>
                  <a:effectLst/>
                  <a:latin typeface="+mn-lt"/>
                  <a:ea typeface="+mn-ea"/>
                  <a:cs typeface="+mn-cs"/>
                </a:rPr>
                <a:t>𝑎_𝑡   +(1−</a:t>
              </a:r>
              <a:r>
                <a:rPr lang="el-GR" sz="1100" i="0">
                  <a:solidFill>
                    <a:schemeClr val="dk1"/>
                  </a:solidFill>
                  <a:effectLst/>
                  <a:latin typeface="+mn-lt"/>
                  <a:ea typeface="+mn-ea"/>
                  <a:cs typeface="+mn-cs"/>
                </a:rPr>
                <a:t>𝛾)</a:t>
              </a:r>
              <a:r>
                <a:rPr lang="fr-BE" sz="1100" i="0">
                  <a:solidFill>
                    <a:schemeClr val="dk1"/>
                  </a:solidFill>
                  <a:effectLst/>
                  <a:latin typeface="+mn-lt"/>
                  <a:ea typeface="+mn-ea"/>
                  <a:cs typeface="+mn-cs"/>
                </a:rPr>
                <a:t> 𝑠_(𝑡−</a:t>
              </a:r>
              <a:r>
                <a:rPr lang="fr-BE" sz="1100" b="0" i="0">
                  <a:solidFill>
                    <a:schemeClr val="dk1"/>
                  </a:solidFill>
                  <a:effectLst/>
                  <a:latin typeface="+mn-lt"/>
                  <a:ea typeface="+mn-ea"/>
                  <a:cs typeface="+mn-cs"/>
                </a:rPr>
                <a:t>𝑝)</a:t>
              </a:r>
              <a:endParaRPr lang="en-US">
                <a:effectLst/>
              </a:endParaRPr>
            </a:p>
            <a:p>
              <a:pPr rtl="0" eaLnBrk="1" latinLnBrk="0" hangingPunct="1"/>
              <a:endParaRPr lang="en-US" sz="1200">
                <a:effectLst/>
              </a:endParaRPr>
            </a:p>
            <a:p>
              <a:pPr algn="l"/>
              <a:endParaRPr lang="fr-BE" sz="1200" b="0">
                <a:solidFill>
                  <a:sysClr val="windowText" lastClr="000000"/>
                </a:solidFill>
              </a:endParaRPr>
            </a:p>
            <a:p>
              <a:pPr algn="l"/>
              <a:endParaRPr lang="en-US" sz="1200">
                <a:solidFill>
                  <a:sysClr val="windowText" lastClr="000000"/>
                </a:solidFill>
              </a:endParaRPr>
            </a:p>
          </xdr:txBody>
        </xdr:sp>
      </mc:Fallback>
    </mc:AlternateContent>
    <xdr:clientData/>
  </xdr:twoCellAnchor>
  <xdr:twoCellAnchor>
    <xdr:from>
      <xdr:col>18</xdr:col>
      <xdr:colOff>542925</xdr:colOff>
      <xdr:row>2</xdr:row>
      <xdr:rowOff>0</xdr:rowOff>
    </xdr:from>
    <xdr:to>
      <xdr:col>21</xdr:col>
      <xdr:colOff>540299</xdr:colOff>
      <xdr:row>11</xdr:row>
      <xdr:rowOff>52224</xdr:rowOff>
    </xdr:to>
    <mc:AlternateContent xmlns:mc="http://schemas.openxmlformats.org/markup-compatibility/2006" xmlns:a14="http://schemas.microsoft.com/office/drawing/2010/main">
      <mc:Choice Requires="a14">
        <xdr:sp macro="" textlink="">
          <xdr:nvSpPr>
            <xdr:cNvPr id="8" name="Rectangle: Rounded Corners 5">
              <a:extLst>
                <a:ext uri="{FF2B5EF4-FFF2-40B4-BE49-F238E27FC236}">
                  <a16:creationId xmlns:a16="http://schemas.microsoft.com/office/drawing/2014/main" id="{00000000-0008-0000-0600-000008000000}"/>
                </a:ext>
              </a:extLst>
            </xdr:cNvPr>
            <xdr:cNvSpPr/>
          </xdr:nvSpPr>
          <xdr:spPr>
            <a:xfrm>
              <a:off x="11468100" y="381000"/>
              <a:ext cx="1826174" cy="1766724"/>
            </a:xfrm>
            <a:prstGeom prst="roundRect">
              <a:avLst/>
            </a:prstGeom>
            <a:ln w="285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14:m>
                <m:oMathPara xmlns:m="http://schemas.openxmlformats.org/officeDocument/2006/math">
                  <m:oMathParaPr>
                    <m:jc m:val="centerGroup"/>
                  </m:oMathParaPr>
                  <m:oMath xmlns:m="http://schemas.openxmlformats.org/officeDocument/2006/math">
                    <m:r>
                      <a:rPr lang="fr-BE" sz="1100" b="0" i="1">
                        <a:solidFill>
                          <a:sysClr val="windowText" lastClr="000000"/>
                        </a:solidFill>
                        <a:effectLst/>
                        <a:latin typeface="Cambria Math" panose="02040503050406030204" pitchFamily="18" charset="0"/>
                        <a:ea typeface="+mn-ea"/>
                        <a:cs typeface="+mn-cs"/>
                      </a:rPr>
                      <m:t>𝐸𝑟𝑟𝑜𝑟</m:t>
                    </m:r>
                    <m:r>
                      <a:rPr lang="fr-BE" sz="1100" b="0" i="1">
                        <a:solidFill>
                          <a:sysClr val="windowText" lastClr="000000"/>
                        </a:solidFill>
                        <a:effectLst/>
                        <a:latin typeface="Cambria Math" panose="02040503050406030204" pitchFamily="18" charset="0"/>
                        <a:ea typeface="+mn-ea"/>
                        <a:cs typeface="+mn-cs"/>
                      </a:rPr>
                      <m:t>: </m:t>
                    </m:r>
                    <m:sSub>
                      <m:sSubPr>
                        <m:ctrlPr>
                          <a:rPr lang="fr-BE" sz="1100" i="1">
                            <a:solidFill>
                              <a:sysClr val="windowText" lastClr="000000"/>
                            </a:solidFill>
                            <a:effectLst/>
                            <a:latin typeface="Cambria Math" panose="02040503050406030204" pitchFamily="18" charset="0"/>
                            <a:ea typeface="+mn-ea"/>
                            <a:cs typeface="+mn-cs"/>
                          </a:rPr>
                        </m:ctrlPr>
                      </m:sSubPr>
                      <m:e>
                        <m:r>
                          <a:rPr lang="fr-BE" sz="1100">
                            <a:solidFill>
                              <a:sysClr val="windowText" lastClr="000000"/>
                            </a:solidFill>
                            <a:effectLst/>
                            <a:latin typeface="Cambria Math" panose="02040503050406030204" pitchFamily="18" charset="0"/>
                            <a:ea typeface="+mn-ea"/>
                            <a:cs typeface="+mn-cs"/>
                          </a:rPr>
                          <m:t>𝑒</m:t>
                        </m:r>
                      </m:e>
                      <m:sub>
                        <m:r>
                          <a:rPr lang="fr-BE" sz="1100">
                            <a:solidFill>
                              <a:sysClr val="windowText" lastClr="000000"/>
                            </a:solidFill>
                            <a:effectLst/>
                            <a:latin typeface="Cambria Math" panose="02040503050406030204" pitchFamily="18" charset="0"/>
                            <a:ea typeface="+mn-ea"/>
                            <a:cs typeface="+mn-cs"/>
                          </a:rPr>
                          <m:t>𝑡</m:t>
                        </m:r>
                      </m:sub>
                    </m:sSub>
                    <m:r>
                      <a:rPr lang="fr-BE" sz="1100">
                        <a:solidFill>
                          <a:sysClr val="windowText" lastClr="000000"/>
                        </a:solidFill>
                        <a:effectLst/>
                        <a:latin typeface="Cambria Math" panose="02040503050406030204" pitchFamily="18" charset="0"/>
                        <a:ea typeface="+mn-ea"/>
                        <a:cs typeface="+mn-cs"/>
                      </a:rPr>
                      <m:t>=</m:t>
                    </m:r>
                    <m:sSub>
                      <m:sSubPr>
                        <m:ctrlPr>
                          <a:rPr lang="fr-BE" sz="1100" i="1">
                            <a:solidFill>
                              <a:sysClr val="windowText" lastClr="000000"/>
                            </a:solidFill>
                            <a:effectLst/>
                            <a:latin typeface="Cambria Math" panose="02040503050406030204" pitchFamily="18" charset="0"/>
                            <a:ea typeface="+mn-ea"/>
                            <a:cs typeface="+mn-cs"/>
                          </a:rPr>
                        </m:ctrlPr>
                      </m:sSubPr>
                      <m:e>
                        <m:acc>
                          <m:accPr>
                            <m:chr m:val="̂"/>
                            <m:ctrlPr>
                              <a:rPr lang="fr-BE" sz="1100" i="1">
                                <a:solidFill>
                                  <a:sysClr val="windowText" lastClr="000000"/>
                                </a:solidFill>
                                <a:effectLst/>
                                <a:latin typeface="Cambria Math" panose="02040503050406030204" pitchFamily="18" charset="0"/>
                                <a:ea typeface="+mn-ea"/>
                                <a:cs typeface="+mn-cs"/>
                              </a:rPr>
                            </m:ctrlPr>
                          </m:accPr>
                          <m:e>
                            <m:r>
                              <a:rPr lang="fr-BE" sz="1100">
                                <a:solidFill>
                                  <a:sysClr val="windowText" lastClr="000000"/>
                                </a:solidFill>
                                <a:effectLst/>
                                <a:latin typeface="Cambria Math" panose="02040503050406030204" pitchFamily="18" charset="0"/>
                                <a:ea typeface="+mn-ea"/>
                                <a:cs typeface="+mn-cs"/>
                              </a:rPr>
                              <m:t>𝑦</m:t>
                            </m:r>
                          </m:e>
                        </m:acc>
                      </m:e>
                      <m:sub>
                        <m:r>
                          <a:rPr lang="fr-BE" sz="1100">
                            <a:solidFill>
                              <a:sysClr val="windowText" lastClr="000000"/>
                            </a:solidFill>
                            <a:effectLst/>
                            <a:latin typeface="Cambria Math" panose="02040503050406030204" pitchFamily="18" charset="0"/>
                            <a:ea typeface="+mn-ea"/>
                            <a:cs typeface="+mn-cs"/>
                          </a:rPr>
                          <m:t>𝑡</m:t>
                        </m:r>
                      </m:sub>
                    </m:sSub>
                    <m:r>
                      <a:rPr lang="fr-BE" sz="1100">
                        <a:solidFill>
                          <a:sysClr val="windowText" lastClr="000000"/>
                        </a:solidFill>
                        <a:effectLst/>
                        <a:latin typeface="Cambria Math" panose="02040503050406030204" pitchFamily="18" charset="0"/>
                        <a:ea typeface="+mn-ea"/>
                        <a:cs typeface="+mn-cs"/>
                      </a:rPr>
                      <m:t>−</m:t>
                    </m:r>
                    <m:sSub>
                      <m:sSubPr>
                        <m:ctrlPr>
                          <a:rPr lang="fr-BE" sz="1100" i="1">
                            <a:solidFill>
                              <a:sysClr val="windowText" lastClr="000000"/>
                            </a:solidFill>
                            <a:effectLst/>
                            <a:latin typeface="Cambria Math" panose="02040503050406030204" pitchFamily="18" charset="0"/>
                            <a:ea typeface="+mn-ea"/>
                            <a:cs typeface="+mn-cs"/>
                          </a:rPr>
                        </m:ctrlPr>
                      </m:sSubPr>
                      <m:e>
                        <m:r>
                          <a:rPr lang="fr-BE" sz="1100">
                            <a:solidFill>
                              <a:sysClr val="windowText" lastClr="000000"/>
                            </a:solidFill>
                            <a:effectLst/>
                            <a:latin typeface="Cambria Math" panose="02040503050406030204" pitchFamily="18" charset="0"/>
                            <a:ea typeface="+mn-ea"/>
                            <a:cs typeface="+mn-cs"/>
                          </a:rPr>
                          <m:t>𝑦</m:t>
                        </m:r>
                      </m:e>
                      <m:sub>
                        <m:r>
                          <a:rPr lang="fr-BE" sz="1100">
                            <a:solidFill>
                              <a:sysClr val="windowText" lastClr="000000"/>
                            </a:solidFill>
                            <a:effectLst/>
                            <a:latin typeface="Cambria Math" panose="02040503050406030204" pitchFamily="18" charset="0"/>
                            <a:ea typeface="+mn-ea"/>
                            <a:cs typeface="+mn-cs"/>
                          </a:rPr>
                          <m:t>𝑡</m:t>
                        </m:r>
                      </m:sub>
                    </m:sSub>
                  </m:oMath>
                </m:oMathPara>
              </a14:m>
              <a:endParaRPr lang="en-US" sz="11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fr-BE" sz="1100" b="0" i="1">
                        <a:solidFill>
                          <a:sysClr val="windowText" lastClr="000000"/>
                        </a:solidFill>
                        <a:effectLst/>
                        <a:latin typeface="Cambria Math" panose="02040503050406030204" pitchFamily="18" charset="0"/>
                        <a:ea typeface="+mn-ea"/>
                        <a:cs typeface="+mn-cs"/>
                      </a:rPr>
                      <m:t>𝐵𝑖𝑎𝑠</m:t>
                    </m:r>
                    <m:r>
                      <a:rPr lang="fr-BE" sz="1100" b="0" i="1">
                        <a:solidFill>
                          <a:sysClr val="windowText" lastClr="000000"/>
                        </a:solidFill>
                        <a:effectLst/>
                        <a:latin typeface="Cambria Math" panose="02040503050406030204" pitchFamily="18" charset="0"/>
                        <a:ea typeface="+mn-ea"/>
                        <a:cs typeface="+mn-cs"/>
                      </a:rPr>
                      <m:t>: </m:t>
                    </m:r>
                    <m:f>
                      <m:fPr>
                        <m:ctrlPr>
                          <a:rPr lang="en-US" sz="1100" i="1">
                            <a:solidFill>
                              <a:sysClr val="windowText" lastClr="000000"/>
                            </a:solidFill>
                            <a:effectLst/>
                            <a:latin typeface="Cambria Math" panose="02040503050406030204" pitchFamily="18" charset="0"/>
                            <a:ea typeface="+mn-ea"/>
                            <a:cs typeface="+mn-cs"/>
                          </a:rPr>
                        </m:ctrlPr>
                      </m:fPr>
                      <m:num>
                        <m:r>
                          <a:rPr lang="fr-BE" sz="1100">
                            <a:solidFill>
                              <a:sysClr val="windowText" lastClr="000000"/>
                            </a:solidFill>
                            <a:effectLst/>
                            <a:latin typeface="Cambria Math" panose="02040503050406030204" pitchFamily="18" charset="0"/>
                            <a:ea typeface="+mn-ea"/>
                            <a:cs typeface="+mn-cs"/>
                          </a:rPr>
                          <m:t>1</m:t>
                        </m:r>
                      </m:num>
                      <m:den>
                        <m:r>
                          <a:rPr lang="fr-BE" sz="1100">
                            <a:solidFill>
                              <a:sysClr val="windowText" lastClr="000000"/>
                            </a:solidFill>
                            <a:effectLst/>
                            <a:latin typeface="Cambria Math" panose="02040503050406030204" pitchFamily="18" charset="0"/>
                            <a:ea typeface="+mn-ea"/>
                            <a:cs typeface="+mn-cs"/>
                          </a:rPr>
                          <m:t>𝑛</m:t>
                        </m:r>
                      </m:den>
                    </m:f>
                    <m:nary>
                      <m:naryPr>
                        <m:chr m:val="∑"/>
                        <m:subHide m:val="on"/>
                        <m:supHide m:val="on"/>
                        <m:ctrlPr>
                          <a:rPr lang="en-US" sz="1100" i="1">
                            <a:solidFill>
                              <a:sysClr val="windowText" lastClr="000000"/>
                            </a:solidFill>
                            <a:effectLst/>
                            <a:latin typeface="Cambria Math" panose="02040503050406030204" pitchFamily="18" charset="0"/>
                            <a:ea typeface="+mn-ea"/>
                            <a:cs typeface="+mn-cs"/>
                          </a:rPr>
                        </m:ctrlPr>
                      </m:naryPr>
                      <m:sub/>
                      <m:sup/>
                      <m:e>
                        <m:sSub>
                          <m:sSubPr>
                            <m:ctrlPr>
                              <a:rPr lang="fr-BE" sz="1100" i="1">
                                <a:solidFill>
                                  <a:sysClr val="windowText" lastClr="000000"/>
                                </a:solidFill>
                                <a:effectLst/>
                                <a:latin typeface="Cambria Math" panose="02040503050406030204" pitchFamily="18" charset="0"/>
                                <a:ea typeface="+mn-ea"/>
                                <a:cs typeface="+mn-cs"/>
                              </a:rPr>
                            </m:ctrlPr>
                          </m:sSubPr>
                          <m:e>
                            <m:r>
                              <a:rPr lang="fr-BE" sz="1100">
                                <a:solidFill>
                                  <a:sysClr val="windowText" lastClr="000000"/>
                                </a:solidFill>
                                <a:effectLst/>
                                <a:latin typeface="Cambria Math" panose="02040503050406030204" pitchFamily="18" charset="0"/>
                                <a:ea typeface="+mn-ea"/>
                                <a:cs typeface="+mn-cs"/>
                              </a:rPr>
                              <m:t>𝑒</m:t>
                            </m:r>
                          </m:e>
                          <m:sub>
                            <m:r>
                              <a:rPr lang="fr-BE" sz="1100">
                                <a:solidFill>
                                  <a:sysClr val="windowText" lastClr="000000"/>
                                </a:solidFill>
                                <a:effectLst/>
                                <a:latin typeface="Cambria Math" panose="02040503050406030204" pitchFamily="18" charset="0"/>
                                <a:ea typeface="+mn-ea"/>
                                <a:cs typeface="+mn-cs"/>
                              </a:rPr>
                              <m:t>𝑡</m:t>
                            </m:r>
                          </m:sub>
                        </m:sSub>
                      </m:e>
                    </m:nary>
                  </m:oMath>
                </m:oMathPara>
              </a14:m>
              <a:endParaRPr lang="en-US" sz="11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fr-BE" sz="1100" b="0" i="1">
                        <a:solidFill>
                          <a:sysClr val="windowText" lastClr="000000"/>
                        </a:solidFill>
                        <a:effectLst/>
                        <a:latin typeface="Cambria Math" panose="02040503050406030204" pitchFamily="18" charset="0"/>
                        <a:ea typeface="+mn-ea"/>
                        <a:cs typeface="+mn-cs"/>
                      </a:rPr>
                      <m:t>𝑅𝑀𝑆𝐸</m:t>
                    </m:r>
                    <m:r>
                      <a:rPr lang="fr-BE" sz="1100" b="0" i="1">
                        <a:solidFill>
                          <a:sysClr val="windowText" lastClr="000000"/>
                        </a:solidFill>
                        <a:effectLst/>
                        <a:latin typeface="Cambria Math" panose="02040503050406030204" pitchFamily="18" charset="0"/>
                        <a:ea typeface="+mn-ea"/>
                        <a:cs typeface="+mn-cs"/>
                      </a:rPr>
                      <m:t>: </m:t>
                    </m:r>
                    <m:rad>
                      <m:radPr>
                        <m:degHide m:val="on"/>
                        <m:ctrlPr>
                          <a:rPr lang="en-US" sz="1100" i="1">
                            <a:solidFill>
                              <a:sysClr val="windowText" lastClr="000000"/>
                            </a:solidFill>
                            <a:effectLst/>
                            <a:latin typeface="Cambria Math" panose="02040503050406030204" pitchFamily="18" charset="0"/>
                            <a:ea typeface="+mn-ea"/>
                            <a:cs typeface="+mn-cs"/>
                          </a:rPr>
                        </m:ctrlPr>
                      </m:radPr>
                      <m:deg/>
                      <m:e>
                        <m:f>
                          <m:fPr>
                            <m:ctrlPr>
                              <a:rPr lang="en-US" sz="1100" i="1">
                                <a:solidFill>
                                  <a:sysClr val="windowText" lastClr="000000"/>
                                </a:solidFill>
                                <a:effectLst/>
                                <a:latin typeface="Cambria Math" panose="02040503050406030204" pitchFamily="18" charset="0"/>
                                <a:ea typeface="+mn-ea"/>
                                <a:cs typeface="+mn-cs"/>
                              </a:rPr>
                            </m:ctrlPr>
                          </m:fPr>
                          <m:num>
                            <m:r>
                              <a:rPr lang="fr-BE" sz="1100">
                                <a:solidFill>
                                  <a:sysClr val="windowText" lastClr="000000"/>
                                </a:solidFill>
                                <a:effectLst/>
                                <a:latin typeface="Cambria Math" panose="02040503050406030204" pitchFamily="18" charset="0"/>
                                <a:ea typeface="+mn-ea"/>
                                <a:cs typeface="+mn-cs"/>
                              </a:rPr>
                              <m:t>1</m:t>
                            </m:r>
                          </m:num>
                          <m:den>
                            <m:r>
                              <a:rPr lang="fr-BE" sz="1100">
                                <a:solidFill>
                                  <a:sysClr val="windowText" lastClr="000000"/>
                                </a:solidFill>
                                <a:effectLst/>
                                <a:latin typeface="Cambria Math" panose="02040503050406030204" pitchFamily="18" charset="0"/>
                                <a:ea typeface="+mn-ea"/>
                                <a:cs typeface="+mn-cs"/>
                              </a:rPr>
                              <m:t>𝑛</m:t>
                            </m:r>
                          </m:den>
                        </m:f>
                        <m:nary>
                          <m:naryPr>
                            <m:chr m:val="∑"/>
                            <m:subHide m:val="on"/>
                            <m:supHide m:val="on"/>
                            <m:ctrlPr>
                              <a:rPr lang="en-US" sz="1100" i="1">
                                <a:solidFill>
                                  <a:sysClr val="windowText" lastClr="000000"/>
                                </a:solidFill>
                                <a:effectLst/>
                                <a:latin typeface="Cambria Math" panose="02040503050406030204" pitchFamily="18" charset="0"/>
                                <a:ea typeface="+mn-ea"/>
                                <a:cs typeface="+mn-cs"/>
                              </a:rPr>
                            </m:ctrlPr>
                          </m:naryPr>
                          <m:sub/>
                          <m:sup/>
                          <m:e>
                            <m:sSubSup>
                              <m:sSubSupPr>
                                <m:ctrlPr>
                                  <a:rPr lang="fr-BE" sz="1100" b="0" i="1">
                                    <a:solidFill>
                                      <a:sysClr val="windowText" lastClr="000000"/>
                                    </a:solidFill>
                                    <a:effectLst/>
                                    <a:latin typeface="Cambria Math" panose="02040503050406030204" pitchFamily="18" charset="0"/>
                                    <a:ea typeface="+mn-ea"/>
                                    <a:cs typeface="+mn-cs"/>
                                  </a:rPr>
                                </m:ctrlPr>
                              </m:sSubSupPr>
                              <m:e>
                                <m:r>
                                  <m:rPr>
                                    <m:sty m:val="p"/>
                                  </m:rPr>
                                  <a:rPr lang="fr-BE" sz="1100" b="0" i="0">
                                    <a:solidFill>
                                      <a:sysClr val="windowText" lastClr="000000"/>
                                    </a:solidFill>
                                    <a:effectLst/>
                                    <a:latin typeface="Cambria Math" panose="02040503050406030204" pitchFamily="18" charset="0"/>
                                    <a:ea typeface="+mn-ea"/>
                                    <a:cs typeface="+mn-cs"/>
                                  </a:rPr>
                                  <m:t>e</m:t>
                                </m:r>
                              </m:e>
                              <m:sub>
                                <m:r>
                                  <m:rPr>
                                    <m:sty m:val="p"/>
                                  </m:rPr>
                                  <a:rPr lang="fr-BE" sz="1100" b="0" i="0">
                                    <a:solidFill>
                                      <a:sysClr val="windowText" lastClr="000000"/>
                                    </a:solidFill>
                                    <a:effectLst/>
                                    <a:latin typeface="Cambria Math" panose="02040503050406030204" pitchFamily="18" charset="0"/>
                                    <a:ea typeface="+mn-ea"/>
                                    <a:cs typeface="+mn-cs"/>
                                  </a:rPr>
                                  <m:t>t</m:t>
                                </m:r>
                              </m:sub>
                              <m:sup>
                                <m:r>
                                  <a:rPr lang="fr-BE" sz="1100">
                                    <a:solidFill>
                                      <a:sysClr val="windowText" lastClr="000000"/>
                                    </a:solidFill>
                                    <a:effectLst/>
                                    <a:latin typeface="Cambria Math" panose="02040503050406030204" pitchFamily="18" charset="0"/>
                                    <a:ea typeface="+mn-ea"/>
                                    <a:cs typeface="+mn-cs"/>
                                  </a:rPr>
                                  <m:t>2</m:t>
                                </m:r>
                              </m:sup>
                            </m:sSubSup>
                          </m:e>
                        </m:nary>
                      </m:e>
                    </m:rad>
                  </m:oMath>
                </m:oMathPara>
              </a14:m>
              <a:endParaRPr lang="en-US" sz="11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fr-BE" sz="1100" b="0" i="1">
                        <a:solidFill>
                          <a:sysClr val="windowText" lastClr="000000"/>
                        </a:solidFill>
                        <a:effectLst/>
                        <a:latin typeface="Cambria Math" panose="02040503050406030204" pitchFamily="18" charset="0"/>
                        <a:ea typeface="+mn-ea"/>
                        <a:cs typeface="+mn-cs"/>
                      </a:rPr>
                      <m:t>𝑀𝐴𝐸</m:t>
                    </m:r>
                    <m:r>
                      <a:rPr lang="fr-BE" sz="1100" b="0" i="1">
                        <a:solidFill>
                          <a:sysClr val="windowText" lastClr="000000"/>
                        </a:solidFill>
                        <a:effectLst/>
                        <a:latin typeface="Cambria Math" panose="02040503050406030204" pitchFamily="18" charset="0"/>
                        <a:ea typeface="+mn-ea"/>
                        <a:cs typeface="+mn-cs"/>
                      </a:rPr>
                      <m:t>: </m:t>
                    </m:r>
                    <m:f>
                      <m:fPr>
                        <m:ctrlPr>
                          <a:rPr lang="en-US" sz="1100" i="1">
                            <a:solidFill>
                              <a:sysClr val="windowText" lastClr="000000"/>
                            </a:solidFill>
                            <a:effectLst/>
                            <a:latin typeface="Cambria Math" panose="02040503050406030204" pitchFamily="18" charset="0"/>
                            <a:ea typeface="+mn-ea"/>
                            <a:cs typeface="+mn-cs"/>
                          </a:rPr>
                        </m:ctrlPr>
                      </m:fPr>
                      <m:num>
                        <m:r>
                          <a:rPr lang="fr-BE" sz="1100">
                            <a:solidFill>
                              <a:sysClr val="windowText" lastClr="000000"/>
                            </a:solidFill>
                            <a:effectLst/>
                            <a:latin typeface="Cambria Math" panose="02040503050406030204" pitchFamily="18" charset="0"/>
                            <a:ea typeface="+mn-ea"/>
                            <a:cs typeface="+mn-cs"/>
                          </a:rPr>
                          <m:t>1</m:t>
                        </m:r>
                      </m:num>
                      <m:den>
                        <m:r>
                          <a:rPr lang="fr-BE" sz="1100">
                            <a:solidFill>
                              <a:sysClr val="windowText" lastClr="000000"/>
                            </a:solidFill>
                            <a:effectLst/>
                            <a:latin typeface="Cambria Math" panose="02040503050406030204" pitchFamily="18" charset="0"/>
                            <a:ea typeface="+mn-ea"/>
                            <a:cs typeface="+mn-cs"/>
                          </a:rPr>
                          <m:t>𝑛</m:t>
                        </m:r>
                      </m:den>
                    </m:f>
                    <m:nary>
                      <m:naryPr>
                        <m:chr m:val="∑"/>
                        <m:subHide m:val="on"/>
                        <m:supHide m:val="on"/>
                        <m:ctrlPr>
                          <a:rPr lang="en-US" sz="1100" i="1">
                            <a:solidFill>
                              <a:sysClr val="windowText" lastClr="000000"/>
                            </a:solidFill>
                            <a:effectLst/>
                            <a:latin typeface="Cambria Math" panose="02040503050406030204" pitchFamily="18" charset="0"/>
                            <a:ea typeface="+mn-ea"/>
                            <a:cs typeface="+mn-cs"/>
                          </a:rPr>
                        </m:ctrlPr>
                      </m:naryPr>
                      <m:sub/>
                      <m:sup/>
                      <m:e>
                        <m:d>
                          <m:dPr>
                            <m:begChr m:val="|"/>
                            <m:endChr m:val="|"/>
                            <m:ctrlPr>
                              <a:rPr lang="fr-BE" sz="1100" i="1">
                                <a:solidFill>
                                  <a:schemeClr val="dk1"/>
                                </a:solidFill>
                                <a:effectLst/>
                                <a:latin typeface="Cambria Math" panose="02040503050406030204" pitchFamily="18" charset="0"/>
                                <a:ea typeface="+mn-ea"/>
                                <a:cs typeface="+mn-cs"/>
                              </a:rPr>
                            </m:ctrlPr>
                          </m:dPr>
                          <m:e>
                            <m:sSub>
                              <m:sSubPr>
                                <m:ctrlPr>
                                  <a:rPr lang="fr-BE" sz="1100" i="1">
                                    <a:solidFill>
                                      <a:schemeClr val="dk1"/>
                                    </a:solidFill>
                                    <a:effectLst/>
                                    <a:latin typeface="Cambria Math" panose="02040503050406030204" pitchFamily="18" charset="0"/>
                                    <a:ea typeface="+mn-ea"/>
                                    <a:cs typeface="+mn-cs"/>
                                  </a:rPr>
                                </m:ctrlPr>
                              </m:sSubPr>
                              <m:e>
                                <m:r>
                                  <a:rPr lang="fr-BE" sz="1100">
                                    <a:solidFill>
                                      <a:schemeClr val="dk1"/>
                                    </a:solidFill>
                                    <a:effectLst/>
                                    <a:latin typeface="Cambria Math" panose="02040503050406030204" pitchFamily="18" charset="0"/>
                                    <a:ea typeface="+mn-ea"/>
                                    <a:cs typeface="+mn-cs"/>
                                  </a:rPr>
                                  <m:t>𝑒</m:t>
                                </m:r>
                              </m:e>
                              <m:sub>
                                <m:r>
                                  <a:rPr lang="fr-BE" sz="1100">
                                    <a:solidFill>
                                      <a:schemeClr val="dk1"/>
                                    </a:solidFill>
                                    <a:effectLst/>
                                    <a:latin typeface="Cambria Math" panose="02040503050406030204" pitchFamily="18" charset="0"/>
                                    <a:ea typeface="+mn-ea"/>
                                    <a:cs typeface="+mn-cs"/>
                                  </a:rPr>
                                  <m:t>𝑡</m:t>
                                </m:r>
                              </m:sub>
                            </m:sSub>
                          </m:e>
                        </m:d>
                      </m:e>
                    </m:nary>
                  </m:oMath>
                </m:oMathPara>
              </a14:m>
              <a:endParaRPr lang="en-US" sz="1100">
                <a:solidFill>
                  <a:sysClr val="windowText" lastClr="000000"/>
                </a:solidFill>
              </a:endParaRPr>
            </a:p>
          </xdr:txBody>
        </xdr:sp>
      </mc:Choice>
      <mc:Fallback xmlns="">
        <xdr:sp macro="" textlink="">
          <xdr:nvSpPr>
            <xdr:cNvPr id="8" name="Rectangle: Rounded Corners 5">
              <a:extLst>
                <a:ext uri="{FF2B5EF4-FFF2-40B4-BE49-F238E27FC236}">
                  <a16:creationId xmlns:a16="http://schemas.microsoft.com/office/drawing/2014/main" xmlns="" xmlns:a14="http://schemas.microsoft.com/office/drawing/2010/main" id="{E16EAD86-61CF-466E-B6D5-94C51F10A729}"/>
                </a:ext>
              </a:extLst>
            </xdr:cNvPr>
            <xdr:cNvSpPr/>
          </xdr:nvSpPr>
          <xdr:spPr>
            <a:xfrm>
              <a:off x="11468100" y="381000"/>
              <a:ext cx="1826174" cy="1766724"/>
            </a:xfrm>
            <a:prstGeom prst="roundRect">
              <a:avLst/>
            </a:prstGeom>
            <a:ln w="28575"/>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fr-BE" sz="1100" b="0" i="0">
                  <a:solidFill>
                    <a:sysClr val="windowText" lastClr="000000"/>
                  </a:solidFill>
                  <a:effectLst/>
                  <a:latin typeface="Cambria Math" panose="02040503050406030204" pitchFamily="18" charset="0"/>
                  <a:ea typeface="+mn-ea"/>
                  <a:cs typeface="+mn-cs"/>
                </a:rPr>
                <a:t>𝐸𝑟𝑟𝑜𝑟: </a:t>
              </a:r>
              <a:r>
                <a:rPr lang="fr-BE" sz="1100" i="0">
                  <a:solidFill>
                    <a:sysClr val="windowText" lastClr="000000"/>
                  </a:solidFill>
                  <a:effectLst/>
                  <a:latin typeface="Cambria Math" panose="02040503050406030204" pitchFamily="18" charset="0"/>
                  <a:ea typeface="+mn-ea"/>
                  <a:cs typeface="+mn-cs"/>
                </a:rPr>
                <a:t>𝑒</a:t>
              </a:r>
              <a:r>
                <a:rPr lang="fr-BE" sz="1100" i="0">
                  <a:solidFill>
                    <a:sysClr val="windowText" lastClr="000000"/>
                  </a:solidFill>
                  <a:effectLst/>
                  <a:latin typeface="Cambria Math"/>
                  <a:ea typeface="+mn-ea"/>
                  <a:cs typeface="+mn-cs"/>
                </a:rPr>
                <a:t>_</a:t>
              </a:r>
              <a:r>
                <a:rPr lang="fr-BE" sz="1100" i="0">
                  <a:solidFill>
                    <a:sysClr val="windowText" lastClr="000000"/>
                  </a:solidFill>
                  <a:effectLst/>
                  <a:latin typeface="Cambria Math" panose="02040503050406030204" pitchFamily="18" charset="0"/>
                  <a:ea typeface="+mn-ea"/>
                  <a:cs typeface="+mn-cs"/>
                </a:rPr>
                <a:t>𝑡=𝑦</a:t>
              </a:r>
              <a:r>
                <a:rPr lang="fr-BE" sz="1100" i="0">
                  <a:solidFill>
                    <a:sysClr val="windowText" lastClr="000000"/>
                  </a:solidFill>
                  <a:effectLst/>
                  <a:latin typeface="Cambria Math"/>
                  <a:ea typeface="+mn-ea"/>
                  <a:cs typeface="+mn-cs"/>
                </a:rPr>
                <a:t> ̂_</a:t>
              </a:r>
              <a:r>
                <a:rPr lang="fr-BE" sz="1100" i="0">
                  <a:solidFill>
                    <a:sysClr val="windowText" lastClr="000000"/>
                  </a:solidFill>
                  <a:effectLst/>
                  <a:latin typeface="Cambria Math" panose="02040503050406030204" pitchFamily="18" charset="0"/>
                  <a:ea typeface="+mn-ea"/>
                  <a:cs typeface="+mn-cs"/>
                </a:rPr>
                <a:t>𝑡−𝑦</a:t>
              </a:r>
              <a:r>
                <a:rPr lang="fr-BE" sz="1100" i="0">
                  <a:solidFill>
                    <a:sysClr val="windowText" lastClr="000000"/>
                  </a:solidFill>
                  <a:effectLst/>
                  <a:latin typeface="Cambria Math"/>
                  <a:ea typeface="+mn-ea"/>
                  <a:cs typeface="+mn-cs"/>
                </a:rPr>
                <a:t>_</a:t>
              </a:r>
              <a:r>
                <a:rPr lang="fr-BE" sz="1100" i="0">
                  <a:solidFill>
                    <a:sysClr val="windowText" lastClr="000000"/>
                  </a:solidFill>
                  <a:effectLst/>
                  <a:latin typeface="Cambria Math" panose="02040503050406030204" pitchFamily="18" charset="0"/>
                  <a:ea typeface="+mn-ea"/>
                  <a:cs typeface="+mn-cs"/>
                </a:rPr>
                <a:t>𝑡</a:t>
              </a:r>
              <a:endParaRPr lang="en-US" sz="1100">
                <a:solidFill>
                  <a:sysClr val="windowText" lastClr="000000"/>
                </a:solidFill>
              </a:endParaRPr>
            </a:p>
            <a:p>
              <a:pPr algn="ctr"/>
              <a:r>
                <a:rPr lang="fr-BE" sz="1100" b="0" i="0">
                  <a:solidFill>
                    <a:sysClr val="windowText" lastClr="000000"/>
                  </a:solidFill>
                  <a:effectLst/>
                  <a:latin typeface="Cambria Math" panose="02040503050406030204" pitchFamily="18" charset="0"/>
                  <a:ea typeface="+mn-ea"/>
                  <a:cs typeface="+mn-cs"/>
                </a:rPr>
                <a:t>𝐵𝑖𝑎𝑠: </a:t>
              </a:r>
              <a:r>
                <a:rPr lang="fr-BE" sz="1100" i="0">
                  <a:solidFill>
                    <a:sysClr val="windowText" lastClr="000000"/>
                  </a:solidFill>
                  <a:effectLst/>
                  <a:latin typeface="Cambria Math" panose="02040503050406030204" pitchFamily="18" charset="0"/>
                  <a:ea typeface="+mn-ea"/>
                  <a:cs typeface="+mn-cs"/>
                </a:rPr>
                <a:t> 1</a:t>
              </a:r>
              <a:r>
                <a:rPr lang="en-US" sz="1100" i="0">
                  <a:solidFill>
                    <a:sysClr val="windowText" lastClr="000000"/>
                  </a:solidFill>
                  <a:effectLst/>
                  <a:latin typeface="Cambria Math"/>
                  <a:ea typeface="+mn-ea"/>
                  <a:cs typeface="+mn-cs"/>
                </a:rPr>
                <a:t>/</a:t>
              </a:r>
              <a:r>
                <a:rPr lang="fr-BE" sz="1100" i="0">
                  <a:solidFill>
                    <a:sysClr val="windowText" lastClr="000000"/>
                  </a:solidFill>
                  <a:effectLst/>
                  <a:latin typeface="Cambria Math" panose="02040503050406030204" pitchFamily="18" charset="0"/>
                  <a:ea typeface="+mn-ea"/>
                  <a:cs typeface="+mn-cs"/>
                </a:rPr>
                <a:t>𝑛</a:t>
              </a:r>
              <a:r>
                <a:rPr lang="en-US" sz="1100" i="0">
                  <a:solidFill>
                    <a:sysClr val="windowText" lastClr="000000"/>
                  </a:solidFill>
                  <a:effectLst/>
                  <a:latin typeface="Cambria Math"/>
                  <a:ea typeface="+mn-ea"/>
                  <a:cs typeface="+mn-cs"/>
                </a:rPr>
                <a:t> ∑</a:t>
              </a:r>
              <a:r>
                <a:rPr lang="fr-BE" sz="1100" i="0">
                  <a:solidFill>
                    <a:sysClr val="windowText" lastClr="000000"/>
                  </a:solidFill>
                  <a:effectLst/>
                  <a:latin typeface="Cambria Math"/>
                  <a:ea typeface="+mn-ea"/>
                  <a:cs typeface="+mn-cs"/>
                </a:rPr>
                <a:t>▒</a:t>
              </a:r>
              <a:r>
                <a:rPr lang="fr-BE" sz="1100" i="0">
                  <a:solidFill>
                    <a:sysClr val="windowText" lastClr="000000"/>
                  </a:solidFill>
                  <a:effectLst/>
                  <a:latin typeface="Cambria Math" panose="02040503050406030204" pitchFamily="18" charset="0"/>
                  <a:ea typeface="+mn-ea"/>
                  <a:cs typeface="+mn-cs"/>
                </a:rPr>
                <a:t>𝑒</a:t>
              </a:r>
              <a:r>
                <a:rPr lang="fr-BE" sz="1100" i="0">
                  <a:solidFill>
                    <a:sysClr val="windowText" lastClr="000000"/>
                  </a:solidFill>
                  <a:effectLst/>
                  <a:latin typeface="Cambria Math"/>
                  <a:ea typeface="+mn-ea"/>
                  <a:cs typeface="+mn-cs"/>
                </a:rPr>
                <a:t>_</a:t>
              </a:r>
              <a:r>
                <a:rPr lang="fr-BE" sz="1100" i="0">
                  <a:solidFill>
                    <a:sysClr val="windowText" lastClr="000000"/>
                  </a:solidFill>
                  <a:effectLst/>
                  <a:latin typeface="Cambria Math" panose="02040503050406030204" pitchFamily="18" charset="0"/>
                  <a:ea typeface="+mn-ea"/>
                  <a:cs typeface="+mn-cs"/>
                </a:rPr>
                <a:t>𝑡</a:t>
              </a:r>
              <a:r>
                <a:rPr lang="fr-BE" sz="1100" i="0">
                  <a:solidFill>
                    <a:sysClr val="windowText" lastClr="000000"/>
                  </a:solidFill>
                  <a:effectLst/>
                  <a:latin typeface="Cambria Math"/>
                  <a:ea typeface="+mn-ea"/>
                  <a:cs typeface="+mn-cs"/>
                </a:rPr>
                <a:t> </a:t>
              </a:r>
              <a:endParaRPr lang="en-US" sz="1100">
                <a:solidFill>
                  <a:sysClr val="windowText" lastClr="000000"/>
                </a:solidFill>
              </a:endParaRPr>
            </a:p>
            <a:p>
              <a:pPr algn="ctr"/>
              <a:r>
                <a:rPr lang="fr-BE" sz="1100" b="0" i="0">
                  <a:solidFill>
                    <a:sysClr val="windowText" lastClr="000000"/>
                  </a:solidFill>
                  <a:effectLst/>
                  <a:latin typeface="Cambria Math" panose="02040503050406030204" pitchFamily="18" charset="0"/>
                  <a:ea typeface="+mn-ea"/>
                  <a:cs typeface="+mn-cs"/>
                </a:rPr>
                <a:t>𝑅𝑀𝑆𝐸: </a:t>
              </a:r>
              <a:r>
                <a:rPr lang="en-US" sz="1100" i="0">
                  <a:solidFill>
                    <a:sysClr val="windowText" lastClr="000000"/>
                  </a:solidFill>
                  <a:effectLst/>
                  <a:latin typeface="Cambria Math"/>
                  <a:ea typeface="+mn-ea"/>
                  <a:cs typeface="+mn-cs"/>
                </a:rPr>
                <a:t>√(</a:t>
              </a:r>
              <a:r>
                <a:rPr lang="fr-BE" sz="1100" i="0">
                  <a:solidFill>
                    <a:sysClr val="windowText" lastClr="000000"/>
                  </a:solidFill>
                  <a:effectLst/>
                  <a:latin typeface="Cambria Math" panose="02040503050406030204" pitchFamily="18" charset="0"/>
                  <a:ea typeface="+mn-ea"/>
                  <a:cs typeface="+mn-cs"/>
                </a:rPr>
                <a:t>1</a:t>
              </a:r>
              <a:r>
                <a:rPr lang="en-US" sz="1100" i="0">
                  <a:solidFill>
                    <a:sysClr val="windowText" lastClr="000000"/>
                  </a:solidFill>
                  <a:effectLst/>
                  <a:latin typeface="Cambria Math"/>
                  <a:ea typeface="+mn-ea"/>
                  <a:cs typeface="+mn-cs"/>
                </a:rPr>
                <a:t>/</a:t>
              </a:r>
              <a:r>
                <a:rPr lang="fr-BE" sz="1100" i="0">
                  <a:solidFill>
                    <a:sysClr val="windowText" lastClr="000000"/>
                  </a:solidFill>
                  <a:effectLst/>
                  <a:latin typeface="Cambria Math" panose="02040503050406030204" pitchFamily="18" charset="0"/>
                  <a:ea typeface="+mn-ea"/>
                  <a:cs typeface="+mn-cs"/>
                </a:rPr>
                <a:t>𝑛</a:t>
              </a:r>
              <a:r>
                <a:rPr lang="en-US" sz="1100" i="0">
                  <a:solidFill>
                    <a:sysClr val="windowText" lastClr="000000"/>
                  </a:solidFill>
                  <a:effectLst/>
                  <a:latin typeface="Cambria Math"/>
                  <a:ea typeface="+mn-ea"/>
                  <a:cs typeface="+mn-cs"/>
                </a:rPr>
                <a:t> ∑</a:t>
              </a:r>
              <a:r>
                <a:rPr lang="fr-BE" sz="1100" i="0">
                  <a:solidFill>
                    <a:sysClr val="windowText" lastClr="000000"/>
                  </a:solidFill>
                  <a:effectLst/>
                  <a:latin typeface="Cambria Math"/>
                  <a:ea typeface="+mn-ea"/>
                  <a:cs typeface="+mn-cs"/>
                </a:rPr>
                <a:t>▒</a:t>
              </a:r>
              <a:r>
                <a:rPr lang="fr-BE" sz="1100" b="0" i="0">
                  <a:solidFill>
                    <a:sysClr val="windowText" lastClr="000000"/>
                  </a:solidFill>
                  <a:effectLst/>
                  <a:latin typeface="Cambria Math" panose="02040503050406030204" pitchFamily="18" charset="0"/>
                  <a:ea typeface="+mn-ea"/>
                  <a:cs typeface="+mn-cs"/>
                </a:rPr>
                <a:t>e</a:t>
              </a:r>
              <a:r>
                <a:rPr lang="fr-BE" sz="1100" b="0" i="0">
                  <a:solidFill>
                    <a:sysClr val="windowText" lastClr="000000"/>
                  </a:solidFill>
                  <a:effectLst/>
                  <a:latin typeface="Cambria Math"/>
                  <a:ea typeface="+mn-ea"/>
                  <a:cs typeface="+mn-cs"/>
                </a:rPr>
                <a:t>_</a:t>
              </a:r>
              <a:r>
                <a:rPr lang="fr-BE" sz="1100" b="0" i="0">
                  <a:solidFill>
                    <a:sysClr val="windowText" lastClr="000000"/>
                  </a:solidFill>
                  <a:effectLst/>
                  <a:latin typeface="Cambria Math" panose="02040503050406030204" pitchFamily="18" charset="0"/>
                  <a:ea typeface="+mn-ea"/>
                  <a:cs typeface="+mn-cs"/>
                </a:rPr>
                <a:t>t</a:t>
              </a:r>
              <a:r>
                <a:rPr lang="fr-BE" sz="1100" b="0" i="0">
                  <a:solidFill>
                    <a:sysClr val="windowText" lastClr="000000"/>
                  </a:solidFill>
                  <a:effectLst/>
                  <a:latin typeface="Cambria Math"/>
                  <a:ea typeface="+mn-ea"/>
                  <a:cs typeface="+mn-cs"/>
                </a:rPr>
                <a:t>^</a:t>
              </a:r>
              <a:r>
                <a:rPr lang="fr-BE" sz="1100" i="0">
                  <a:solidFill>
                    <a:sysClr val="windowText" lastClr="000000"/>
                  </a:solidFill>
                  <a:effectLst/>
                  <a:latin typeface="Cambria Math" panose="02040503050406030204" pitchFamily="18" charset="0"/>
                  <a:ea typeface="+mn-ea"/>
                  <a:cs typeface="+mn-cs"/>
                </a:rPr>
                <a:t>2</a:t>
              </a:r>
              <a:r>
                <a:rPr lang="fr-BE" sz="1100" i="0">
                  <a:solidFill>
                    <a:sysClr val="windowText" lastClr="000000"/>
                  </a:solidFill>
                  <a:effectLst/>
                  <a:latin typeface="Cambria Math"/>
                  <a:ea typeface="+mn-ea"/>
                  <a:cs typeface="+mn-cs"/>
                </a:rPr>
                <a:t> </a:t>
              </a:r>
              <a:r>
                <a:rPr lang="en-US" sz="1100" i="0">
                  <a:solidFill>
                    <a:sysClr val="windowText" lastClr="000000"/>
                  </a:solidFill>
                  <a:effectLst/>
                  <a:latin typeface="Cambria Math"/>
                  <a:ea typeface="+mn-ea"/>
                  <a:cs typeface="+mn-cs"/>
                </a:rPr>
                <a:t>)</a:t>
              </a:r>
              <a:endParaRPr lang="en-US" sz="1100">
                <a:solidFill>
                  <a:sysClr val="windowText" lastClr="000000"/>
                </a:solidFill>
              </a:endParaRPr>
            </a:p>
            <a:p>
              <a:pPr algn="ctr"/>
              <a:r>
                <a:rPr lang="fr-BE" sz="1100" b="0" i="0">
                  <a:solidFill>
                    <a:sysClr val="windowText" lastClr="000000"/>
                  </a:solidFill>
                  <a:effectLst/>
                  <a:latin typeface="Cambria Math" panose="02040503050406030204" pitchFamily="18" charset="0"/>
                  <a:ea typeface="+mn-ea"/>
                  <a:cs typeface="+mn-cs"/>
                </a:rPr>
                <a:t>𝑀𝐴𝐸: </a:t>
              </a:r>
              <a:r>
                <a:rPr lang="fr-BE" sz="1100" i="0">
                  <a:solidFill>
                    <a:sysClr val="windowText" lastClr="000000"/>
                  </a:solidFill>
                  <a:effectLst/>
                  <a:latin typeface="Cambria Math" panose="02040503050406030204" pitchFamily="18" charset="0"/>
                  <a:ea typeface="+mn-ea"/>
                  <a:cs typeface="+mn-cs"/>
                </a:rPr>
                <a:t> 1</a:t>
              </a:r>
              <a:r>
                <a:rPr lang="en-US" sz="1100" i="0">
                  <a:solidFill>
                    <a:sysClr val="windowText" lastClr="000000"/>
                  </a:solidFill>
                  <a:effectLst/>
                  <a:latin typeface="Cambria Math"/>
                  <a:ea typeface="+mn-ea"/>
                  <a:cs typeface="+mn-cs"/>
                </a:rPr>
                <a:t>/</a:t>
              </a:r>
              <a:r>
                <a:rPr lang="fr-BE" sz="1100" i="0">
                  <a:solidFill>
                    <a:sysClr val="windowText" lastClr="000000"/>
                  </a:solidFill>
                  <a:effectLst/>
                  <a:latin typeface="Cambria Math" panose="02040503050406030204" pitchFamily="18" charset="0"/>
                  <a:ea typeface="+mn-ea"/>
                  <a:cs typeface="+mn-cs"/>
                </a:rPr>
                <a:t>𝑛</a:t>
              </a:r>
              <a:r>
                <a:rPr lang="en-US" sz="1100" i="0">
                  <a:solidFill>
                    <a:sysClr val="windowText" lastClr="000000"/>
                  </a:solidFill>
                  <a:effectLst/>
                  <a:latin typeface="Cambria Math"/>
                  <a:ea typeface="+mn-ea"/>
                  <a:cs typeface="+mn-cs"/>
                </a:rPr>
                <a:t> ∑</a:t>
              </a:r>
              <a:r>
                <a:rPr lang="fr-BE" sz="1100" i="0">
                  <a:solidFill>
                    <a:sysClr val="windowText" lastClr="000000"/>
                  </a:solidFill>
                  <a:effectLst/>
                  <a:latin typeface="Cambria Math"/>
                  <a:ea typeface="+mn-ea"/>
                  <a:cs typeface="+mn-cs"/>
                </a:rPr>
                <a:t>▒</a:t>
              </a:r>
              <a:r>
                <a:rPr lang="fr-BE" sz="1100" i="0">
                  <a:solidFill>
                    <a:schemeClr val="dk1"/>
                  </a:solidFill>
                  <a:effectLst/>
                  <a:latin typeface="+mn-lt"/>
                  <a:ea typeface="+mn-ea"/>
                  <a:cs typeface="+mn-cs"/>
                </a:rPr>
                <a:t>|</a:t>
              </a:r>
              <a:r>
                <a:rPr lang="fr-BE" sz="1100" i="0">
                  <a:solidFill>
                    <a:schemeClr val="dk1"/>
                  </a:solidFill>
                  <a:effectLst/>
                  <a:latin typeface="+mn-lt"/>
                  <a:ea typeface="+mn-ea"/>
                  <a:cs typeface="+mn-cs"/>
                </a:rPr>
                <a:t>𝑒_𝑡 |</a:t>
              </a:r>
              <a:r>
                <a:rPr lang="fr-BE" sz="1100" i="0">
                  <a:solidFill>
                    <a:sysClr val="windowText" lastClr="000000"/>
                  </a:solidFill>
                  <a:effectLst/>
                  <a:latin typeface="Cambria Math"/>
                  <a:ea typeface="+mn-ea"/>
                  <a:cs typeface="+mn-cs"/>
                </a:rPr>
                <a:t> </a:t>
              </a:r>
              <a:endParaRPr lang="en-US" sz="1100">
                <a:solidFill>
                  <a:sysClr val="windowText" lastClr="000000"/>
                </a:solidFill>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299786</xdr:colOff>
      <xdr:row>119</xdr:row>
      <xdr:rowOff>127181</xdr:rowOff>
    </xdr:from>
    <xdr:to>
      <xdr:col>18</xdr:col>
      <xdr:colOff>286680</xdr:colOff>
      <xdr:row>136</xdr:row>
      <xdr:rowOff>29198</xdr:rowOff>
    </xdr:to>
    <xdr:graphicFrame macro="">
      <xdr:nvGraphicFramePr>
        <xdr:cNvPr id="2" name="Chart 1">
          <a:extLst>
            <a:ext uri="{FF2B5EF4-FFF2-40B4-BE49-F238E27FC236}">
              <a16:creationId xmlns:a16="http://schemas.microsoft.com/office/drawing/2014/main" id="{69819819-A4DA-411F-9F92-A9E1417CC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293979</xdr:colOff>
      <xdr:row>119</xdr:row>
      <xdr:rowOff>57485</xdr:rowOff>
    </xdr:from>
    <xdr:to>
      <xdr:col>18</xdr:col>
      <xdr:colOff>280873</xdr:colOff>
      <xdr:row>135</xdr:row>
      <xdr:rowOff>139548</xdr:rowOff>
    </xdr:to>
    <xdr:graphicFrame macro="">
      <xdr:nvGraphicFramePr>
        <xdr:cNvPr id="4" name="Chart 1">
          <a:extLst>
            <a:ext uri="{FF2B5EF4-FFF2-40B4-BE49-F238E27FC236}">
              <a16:creationId xmlns:a16="http://schemas.microsoft.com/office/drawing/2014/main" id="{FE1C47DE-E2BB-47B3-F48C-3C1E97870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35533</xdr:colOff>
      <xdr:row>105</xdr:row>
      <xdr:rowOff>20751</xdr:rowOff>
    </xdr:from>
    <xdr:to>
      <xdr:col>16</xdr:col>
      <xdr:colOff>245573</xdr:colOff>
      <xdr:row>118</xdr:row>
      <xdr:rowOff>174022</xdr:rowOff>
    </xdr:to>
    <xdr:sp macro="" textlink="">
      <xdr:nvSpPr>
        <xdr:cNvPr id="5" name="Rectangle 4">
          <a:extLst>
            <a:ext uri="{FF2B5EF4-FFF2-40B4-BE49-F238E27FC236}">
              <a16:creationId xmlns:a16="http://schemas.microsoft.com/office/drawing/2014/main" id="{CC4E5CB6-2368-D08F-079D-C03BEEB3C0EA}"/>
            </a:ext>
          </a:extLst>
        </xdr:cNvPr>
        <xdr:cNvSpPr/>
      </xdr:nvSpPr>
      <xdr:spPr>
        <a:xfrm>
          <a:off x="4588948" y="19175294"/>
          <a:ext cx="6064430" cy="2493866"/>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i="1">
              <a:solidFill>
                <a:sysClr val="windowText" lastClr="000000"/>
              </a:solidFill>
              <a:effectLst/>
              <a:latin typeface="+mn-lt"/>
              <a:ea typeface="+mn-ea"/>
              <a:cs typeface="+mn-cs"/>
            </a:rPr>
            <a:t>It's the 1st of February, 2017. </a:t>
          </a:r>
        </a:p>
        <a:p>
          <a:endParaRPr lang="en-US" sz="1100" b="0" i="1">
            <a:solidFill>
              <a:sysClr val="windowText" lastClr="000000"/>
            </a:solidFill>
            <a:effectLst/>
            <a:latin typeface="+mn-lt"/>
            <a:ea typeface="+mn-ea"/>
            <a:cs typeface="+mn-cs"/>
          </a:endParaRPr>
        </a:p>
        <a:p>
          <a:r>
            <a:rPr lang="en-US" sz="1100" b="0" i="1">
              <a:solidFill>
                <a:sysClr val="windowText" lastClr="000000"/>
              </a:solidFill>
              <a:effectLst/>
              <a:latin typeface="+mn-lt"/>
              <a:ea typeface="+mn-ea"/>
              <a:cs typeface="+mn-cs"/>
            </a:rPr>
            <a:t>You've decided to implement a </a:t>
          </a:r>
          <a:r>
            <a:rPr lang="en-US" sz="1100" b="1" i="1">
              <a:solidFill>
                <a:sysClr val="windowText" lastClr="000000"/>
              </a:solidFill>
              <a:effectLst/>
              <a:latin typeface="+mn-lt"/>
              <a:ea typeface="+mn-ea"/>
              <a:cs typeface="+mn-cs"/>
            </a:rPr>
            <a:t>static</a:t>
          </a:r>
          <a:r>
            <a:rPr lang="en-US" sz="1100" b="0" i="1">
              <a:solidFill>
                <a:sysClr val="windowText" lastClr="000000"/>
              </a:solidFill>
              <a:effectLst/>
              <a:latin typeface="+mn-lt"/>
              <a:ea typeface="+mn-ea"/>
              <a:cs typeface="+mn-cs"/>
            </a:rPr>
            <a:t> (R, S) inventory policy, where </a:t>
          </a:r>
          <a:r>
            <a:rPr lang="en-US" sz="1100" b="1" i="1">
              <a:solidFill>
                <a:sysClr val="windowText" lastClr="000000"/>
              </a:solidFill>
              <a:effectLst/>
              <a:latin typeface="+mn-lt"/>
              <a:ea typeface="+mn-ea"/>
              <a:cs typeface="+mn-cs"/>
            </a:rPr>
            <a:t>the up-to level is set as 3,000 units.</a:t>
          </a:r>
        </a:p>
        <a:p>
          <a:endParaRPr lang="en-US" sz="1100" b="1" i="1">
            <a:solidFill>
              <a:schemeClr val="tx1">
                <a:lumMod val="50000"/>
                <a:lumOff val="50000"/>
              </a:schemeClr>
            </a:solidFill>
            <a:effectLst/>
            <a:latin typeface="+mn-lt"/>
            <a:ea typeface="+mn-ea"/>
            <a:cs typeface="+mn-cs"/>
          </a:endParaRPr>
        </a:p>
        <a:p>
          <a:r>
            <a:rPr lang="en-US">
              <a:solidFill>
                <a:schemeClr val="tx1">
                  <a:lumMod val="50000"/>
                  <a:lumOff val="50000"/>
                </a:schemeClr>
              </a:solidFill>
            </a:rPr>
            <a:t>💡</a:t>
          </a:r>
          <a:r>
            <a:rPr lang="en-US" sz="1100" b="0" i="0">
              <a:solidFill>
                <a:schemeClr val="tx1">
                  <a:lumMod val="50000"/>
                  <a:lumOff val="50000"/>
                </a:schemeClr>
              </a:solidFill>
              <a:effectLst/>
              <a:latin typeface="+mn-lt"/>
              <a:ea typeface="+mn-ea"/>
              <a:cs typeface="+mn-cs"/>
            </a:rPr>
            <a:t>(R,S) Policy:</a:t>
          </a:r>
          <a:r>
            <a:rPr lang="en-US" sz="1100" b="0" i="0" baseline="0">
              <a:solidFill>
                <a:schemeClr val="tx1">
                  <a:lumMod val="50000"/>
                  <a:lumOff val="50000"/>
                </a:schemeClr>
              </a:solidFill>
              <a:effectLst/>
              <a:latin typeface="+mn-lt"/>
              <a:ea typeface="+mn-ea"/>
              <a:cs typeface="+mn-cs"/>
            </a:rPr>
            <a:t> You</a:t>
          </a:r>
          <a:r>
            <a:rPr lang="en-US" sz="1100" b="0" i="0">
              <a:solidFill>
                <a:schemeClr val="tx1">
                  <a:lumMod val="50000"/>
                  <a:lumOff val="50000"/>
                </a:schemeClr>
              </a:solidFill>
              <a:effectLst/>
              <a:latin typeface="+mn-lt"/>
              <a:ea typeface="+mn-ea"/>
              <a:cs typeface="+mn-cs"/>
            </a:rPr>
            <a:t> review the inventory at regular intervals, denoted as "R". The "S" represents the target inventory level, also known as the "up-to" level. Each month, you will order enough units to bring your net inventory back up to this level of S units. Net inventory is calculated as the amount of inventory on-hand, minus any backorders (if there are any), plus any in-transit orders.</a:t>
          </a:r>
        </a:p>
        <a:p>
          <a:endParaRPr lang="en-US" sz="1100" b="0" i="1">
            <a:solidFill>
              <a:sysClr val="windowText" lastClr="000000"/>
            </a:solidFill>
            <a:effectLst/>
            <a:latin typeface="+mn-lt"/>
            <a:ea typeface="+mn-ea"/>
            <a:cs typeface="+mn-cs"/>
          </a:endParaRPr>
        </a:p>
        <a:p>
          <a:r>
            <a:rPr lang="en-US" sz="1100" b="0" i="1">
              <a:solidFill>
                <a:sysClr val="windowText" lastClr="000000"/>
              </a:solidFill>
              <a:effectLst/>
              <a:latin typeface="+mn-lt"/>
              <a:ea typeface="+mn-ea"/>
              <a:cs typeface="+mn-cs"/>
            </a:rPr>
            <a:t>Currently, your inventory system indicates that there are 1,300 units in stock, and an incoming shipment of 700 units is expected at the end of February.</a:t>
          </a:r>
          <a:endParaRPr lang="en-US">
            <a:solidFill>
              <a:sysClr val="windowText" lastClr="000000"/>
            </a:solidFill>
            <a:effectLst/>
          </a:endParaRPr>
        </a:p>
        <a:p>
          <a:endParaRPr lang="en-US" sz="1100" b="0" i="1">
            <a:solidFill>
              <a:sysClr val="windowText" lastClr="000000"/>
            </a:solidFill>
            <a:effectLst/>
            <a:latin typeface="+mn-lt"/>
            <a:ea typeface="+mn-ea"/>
            <a:cs typeface="+mn-cs"/>
          </a:endParaRPr>
        </a:p>
        <a:p>
          <a:r>
            <a:rPr lang="en-US" sz="1100" b="0" i="1">
              <a:solidFill>
                <a:sysClr val="windowText" lastClr="000000"/>
              </a:solidFill>
              <a:effectLst/>
              <a:latin typeface="+mn-lt"/>
              <a:ea typeface="+mn-ea"/>
              <a:cs typeface="+mn-cs"/>
            </a:rPr>
            <a:t>Based on this policy, how much should</a:t>
          </a:r>
          <a:r>
            <a:rPr lang="en-US" sz="1100" b="0" i="1" baseline="0">
              <a:solidFill>
                <a:sysClr val="windowText" lastClr="000000"/>
              </a:solidFill>
              <a:effectLst/>
              <a:latin typeface="+mn-lt"/>
              <a:ea typeface="+mn-ea"/>
              <a:cs typeface="+mn-cs"/>
            </a:rPr>
            <a:t> you order today?</a:t>
          </a:r>
          <a:endParaRPr lang="en-US">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316802</xdr:colOff>
      <xdr:row>2</xdr:row>
      <xdr:rowOff>118903</xdr:rowOff>
    </xdr:from>
    <xdr:to>
      <xdr:col>23</xdr:col>
      <xdr:colOff>187033</xdr:colOff>
      <xdr:row>18</xdr:row>
      <xdr:rowOff>184634</xdr:rowOff>
    </xdr:to>
    <xdr:graphicFrame macro="">
      <xdr:nvGraphicFramePr>
        <xdr:cNvPr id="2" name="Chart 1">
          <a:extLst>
            <a:ext uri="{FF2B5EF4-FFF2-40B4-BE49-F238E27FC236}">
              <a16:creationId xmlns:a16="http://schemas.microsoft.com/office/drawing/2014/main" id="{6C5ACDB1-6502-440E-B767-9CB936BDD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440679</xdr:colOff>
      <xdr:row>105</xdr:row>
      <xdr:rowOff>8744</xdr:rowOff>
    </xdr:from>
    <xdr:to>
      <xdr:col>12</xdr:col>
      <xdr:colOff>372333</xdr:colOff>
      <xdr:row>117</xdr:row>
      <xdr:rowOff>165932</xdr:rowOff>
    </xdr:to>
    <xdr:sp macro="" textlink="">
      <xdr:nvSpPr>
        <xdr:cNvPr id="3" name="Rectangle 2">
          <a:extLst>
            <a:ext uri="{FF2B5EF4-FFF2-40B4-BE49-F238E27FC236}">
              <a16:creationId xmlns:a16="http://schemas.microsoft.com/office/drawing/2014/main" id="{487AFC6E-6BD0-4B5F-9344-7437AFD563D7}"/>
            </a:ext>
          </a:extLst>
        </xdr:cNvPr>
        <xdr:cNvSpPr/>
      </xdr:nvSpPr>
      <xdr:spPr>
        <a:xfrm>
          <a:off x="2380957" y="19393884"/>
          <a:ext cx="5752487" cy="234441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i="1">
              <a:solidFill>
                <a:sysClr val="windowText" lastClr="000000"/>
              </a:solidFill>
              <a:effectLst/>
              <a:latin typeface="+mn-lt"/>
              <a:ea typeface="+mn-ea"/>
              <a:cs typeface="+mn-cs"/>
            </a:rPr>
            <a:t>It's the 1st of February, 2017. </a:t>
          </a:r>
        </a:p>
        <a:p>
          <a:endParaRPr lang="en-US" sz="1100" b="0" i="1">
            <a:solidFill>
              <a:sysClr val="windowText" lastClr="000000"/>
            </a:solidFill>
            <a:effectLst/>
            <a:latin typeface="+mn-lt"/>
            <a:ea typeface="+mn-ea"/>
            <a:cs typeface="+mn-cs"/>
          </a:endParaRPr>
        </a:p>
        <a:p>
          <a:r>
            <a:rPr lang="en-US" sz="1100" b="0" i="1">
              <a:solidFill>
                <a:sysClr val="windowText" lastClr="000000"/>
              </a:solidFill>
              <a:effectLst/>
              <a:latin typeface="+mn-lt"/>
              <a:ea typeface="+mn-ea"/>
              <a:cs typeface="+mn-cs"/>
            </a:rPr>
            <a:t>You've decided to implement an </a:t>
          </a:r>
          <a:r>
            <a:rPr lang="en-US" sz="1100" b="1" i="1">
              <a:solidFill>
                <a:sysClr val="windowText" lastClr="000000"/>
              </a:solidFill>
              <a:effectLst/>
              <a:latin typeface="+mn-lt"/>
              <a:ea typeface="+mn-ea"/>
              <a:cs typeface="+mn-cs"/>
            </a:rPr>
            <a:t>hybrid</a:t>
          </a:r>
          <a:r>
            <a:rPr lang="en-US" sz="1100" b="0" i="1">
              <a:solidFill>
                <a:sysClr val="windowText" lastClr="000000"/>
              </a:solidFill>
              <a:effectLst/>
              <a:latin typeface="+mn-lt"/>
              <a:ea typeface="+mn-ea"/>
              <a:cs typeface="+mn-cs"/>
            </a:rPr>
            <a:t> (R, S) inventory policy, where </a:t>
          </a:r>
          <a:r>
            <a:rPr lang="en-US" sz="1100" b="1" i="1">
              <a:solidFill>
                <a:sysClr val="windowText" lastClr="000000"/>
              </a:solidFill>
              <a:effectLst/>
              <a:latin typeface="+mn-lt"/>
              <a:ea typeface="+mn-ea"/>
              <a:cs typeface="+mn-cs"/>
            </a:rPr>
            <a:t>the up-to level is set as three months of demand forecast plus a safety stock of 200 units. </a:t>
          </a:r>
        </a:p>
        <a:p>
          <a:endParaRPr lang="en-US" sz="1100" b="1" i="1">
            <a:solidFill>
              <a:schemeClr val="tx1">
                <a:lumMod val="50000"/>
                <a:lumOff val="50000"/>
              </a:schemeClr>
            </a:solidFill>
            <a:effectLst/>
            <a:latin typeface="+mn-lt"/>
            <a:ea typeface="+mn-ea"/>
            <a:cs typeface="+mn-cs"/>
          </a:endParaRPr>
        </a:p>
        <a:p>
          <a:r>
            <a:rPr lang="en-US" sz="1100">
              <a:solidFill>
                <a:schemeClr val="tx1">
                  <a:lumMod val="50000"/>
                  <a:lumOff val="50000"/>
                </a:schemeClr>
              </a:solidFill>
              <a:effectLst/>
              <a:latin typeface="+mn-lt"/>
              <a:ea typeface="+mn-ea"/>
              <a:cs typeface="+mn-cs"/>
            </a:rPr>
            <a:t>💡 In (R, S) policies, S should be computed as the forecasted demand over the risk horizon (which is the sum of the lead time and the review period) plus an amount of safety stock.</a:t>
          </a:r>
        </a:p>
        <a:p>
          <a:endParaRPr lang="en-US" sz="1100" b="0" i="1">
            <a:solidFill>
              <a:sysClr val="windowText" lastClr="000000"/>
            </a:solidFill>
            <a:effectLst/>
            <a:latin typeface="+mn-lt"/>
            <a:ea typeface="+mn-ea"/>
            <a:cs typeface="+mn-cs"/>
          </a:endParaRPr>
        </a:p>
        <a:p>
          <a:r>
            <a:rPr lang="en-US" sz="1100" b="0" i="1">
              <a:solidFill>
                <a:sysClr val="windowText" lastClr="000000"/>
              </a:solidFill>
              <a:effectLst/>
              <a:latin typeface="+mn-lt"/>
              <a:ea typeface="+mn-ea"/>
              <a:cs typeface="+mn-cs"/>
            </a:rPr>
            <a:t>Currently, your inventory system indicates that there are 1,300 units in stock, and an incoming shipment of 700 units is expected at the end of February.</a:t>
          </a:r>
          <a:endParaRPr lang="en-US">
            <a:solidFill>
              <a:sysClr val="windowText" lastClr="000000"/>
            </a:solidFill>
            <a:effectLst/>
          </a:endParaRPr>
        </a:p>
        <a:p>
          <a:endParaRPr lang="en-US" sz="1100" b="0" i="1">
            <a:solidFill>
              <a:sysClr val="windowText" lastClr="000000"/>
            </a:solidFill>
            <a:effectLst/>
            <a:latin typeface="+mn-lt"/>
            <a:ea typeface="+mn-ea"/>
            <a:cs typeface="+mn-cs"/>
          </a:endParaRPr>
        </a:p>
        <a:p>
          <a:r>
            <a:rPr lang="en-US" sz="1100" b="0" i="1">
              <a:solidFill>
                <a:sysClr val="windowText" lastClr="000000"/>
              </a:solidFill>
              <a:effectLst/>
              <a:latin typeface="+mn-lt"/>
              <a:ea typeface="+mn-ea"/>
              <a:cs typeface="+mn-cs"/>
            </a:rPr>
            <a:t>Based on this policy, how much should</a:t>
          </a:r>
          <a:r>
            <a:rPr lang="en-US" sz="1100" b="0" i="1" baseline="0">
              <a:solidFill>
                <a:sysClr val="windowText" lastClr="000000"/>
              </a:solidFill>
              <a:effectLst/>
              <a:latin typeface="+mn-lt"/>
              <a:ea typeface="+mn-ea"/>
              <a:cs typeface="+mn-cs"/>
            </a:rPr>
            <a:t> you order today?</a:t>
          </a:r>
          <a:endParaRPr lang="en-US">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342900</xdr:colOff>
      <xdr:row>2</xdr:row>
      <xdr:rowOff>12700</xdr:rowOff>
    </xdr:from>
    <xdr:to>
      <xdr:col>10</xdr:col>
      <xdr:colOff>53892</xdr:colOff>
      <xdr:row>19</xdr:row>
      <xdr:rowOff>58860</xdr:rowOff>
    </xdr:to>
    <xdr:sp macro="" textlink="">
      <xdr:nvSpPr>
        <xdr:cNvPr id="2" name="Rectangle 1">
          <a:extLst>
            <a:ext uri="{FF2B5EF4-FFF2-40B4-BE49-F238E27FC236}">
              <a16:creationId xmlns:a16="http://schemas.microsoft.com/office/drawing/2014/main" id="{8D11F10A-96E7-484E-873A-FB4B077B281B}"/>
            </a:ext>
            <a:ext uri="{147F2762-F138-4A5C-976F-8EAC2B608ADB}">
              <a16:predDERef xmlns:a16="http://schemas.microsoft.com/office/drawing/2014/main" pred="{9E1F2A8A-32FB-B7D6-F445-EE6216F425A1}"/>
            </a:ext>
          </a:extLst>
        </xdr:cNvPr>
        <xdr:cNvSpPr/>
      </xdr:nvSpPr>
      <xdr:spPr>
        <a:xfrm>
          <a:off x="342900" y="381000"/>
          <a:ext cx="5806992" cy="317671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600" b="0" i="1">
              <a:solidFill>
                <a:schemeClr val="tx1"/>
              </a:solidFill>
              <a:effectLst/>
              <a:latin typeface="+mn-lt"/>
              <a:ea typeface="+mn-ea"/>
              <a:cs typeface="+mn-cs"/>
            </a:rPr>
            <a:t>Given some doubts about the effectiveness of your current inventory policy, you opt to conduct a simulation using historical sales data to assess its impact on holding and shortage costs. </a:t>
          </a:r>
        </a:p>
        <a:p>
          <a:endParaRPr lang="en-US" sz="1600" b="0" i="1">
            <a:solidFill>
              <a:schemeClr val="tx1"/>
            </a:solidFill>
            <a:effectLst/>
            <a:latin typeface="+mn-lt"/>
            <a:ea typeface="+mn-ea"/>
            <a:cs typeface="+mn-cs"/>
          </a:endParaRPr>
        </a:p>
        <a:p>
          <a:r>
            <a:rPr lang="en-US" sz="1600" b="0" i="1">
              <a:solidFill>
                <a:schemeClr val="tx1"/>
              </a:solidFill>
              <a:effectLst/>
              <a:latin typeface="+mn-lt"/>
              <a:ea typeface="+mn-ea"/>
              <a:cs typeface="+mn-cs"/>
            </a:rPr>
            <a:t>Assessing</a:t>
          </a:r>
          <a:r>
            <a:rPr lang="en-US" sz="1600" b="0" i="1" baseline="0">
              <a:solidFill>
                <a:schemeClr val="tx1"/>
              </a:solidFill>
              <a:effectLst/>
              <a:latin typeface="+mn-lt"/>
              <a:ea typeface="+mn-ea"/>
              <a:cs typeface="+mn-cs"/>
            </a:rPr>
            <a:t> exact holding and shortage costs is difficult. </a:t>
          </a:r>
        </a:p>
        <a:p>
          <a:r>
            <a:rPr lang="en-US" sz="1600" b="0" i="1" baseline="0">
              <a:solidFill>
                <a:schemeClr val="tx1"/>
              </a:solidFill>
              <a:effectLst/>
              <a:latin typeface="+mn-lt"/>
              <a:ea typeface="+mn-ea"/>
              <a:cs typeface="+mn-cs"/>
            </a:rPr>
            <a:t>But you assumed the following: Holding costs are around 2€ per month per unit in stock. Moreover, the opportunity cost of a lost sale is 10€. </a:t>
          </a:r>
        </a:p>
        <a:p>
          <a:endParaRPr lang="en-US" sz="1600" b="0" i="1" baseline="0">
            <a:solidFill>
              <a:schemeClr val="tx1"/>
            </a:solidFill>
            <a:effectLst/>
            <a:latin typeface="+mn-lt"/>
            <a:ea typeface="+mn-ea"/>
            <a:cs typeface="+mn-cs"/>
          </a:endParaRPr>
        </a:p>
        <a:p>
          <a:r>
            <a:rPr lang="en-US" sz="1600" b="0" i="1">
              <a:solidFill>
                <a:schemeClr val="tx1"/>
              </a:solidFill>
              <a:effectLst/>
              <a:latin typeface="+mn-lt"/>
              <a:ea typeface="+mn-ea"/>
              <a:cs typeface="+mn-cs"/>
            </a:rPr>
            <a:t>Using simulations</a:t>
          </a:r>
          <a:r>
            <a:rPr lang="en-US" sz="1600" b="0" i="1" baseline="0">
              <a:solidFill>
                <a:schemeClr val="tx1"/>
              </a:solidFill>
              <a:effectLst/>
              <a:latin typeface="+mn-lt"/>
              <a:ea typeface="+mn-ea"/>
              <a:cs typeface="+mn-cs"/>
            </a:rPr>
            <a:t> </a:t>
          </a:r>
          <a:r>
            <a:rPr lang="en-US" sz="1600" b="0" i="1">
              <a:solidFill>
                <a:schemeClr val="tx1"/>
              </a:solidFill>
              <a:effectLst/>
              <a:latin typeface="+mn-lt"/>
              <a:ea typeface="+mn-ea"/>
              <a:cs typeface="+mn-cs"/>
            </a:rPr>
            <a:t>will help you to compare different inventory strategies, including static, dynamic, and hybrid approaches, to determine the most cost-efficient policy.</a:t>
          </a:r>
          <a:endParaRPr lang="en-US" sz="16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23</xdr:col>
      <xdr:colOff>268657</xdr:colOff>
      <xdr:row>1</xdr:row>
      <xdr:rowOff>135448</xdr:rowOff>
    </xdr:from>
    <xdr:to>
      <xdr:col>32</xdr:col>
      <xdr:colOff>529657</xdr:colOff>
      <xdr:row>18</xdr:row>
      <xdr:rowOff>4286</xdr:rowOff>
    </xdr:to>
    <xdr:graphicFrame macro="">
      <xdr:nvGraphicFramePr>
        <xdr:cNvPr id="2" name="Chart 1">
          <a:extLst>
            <a:ext uri="{FF2B5EF4-FFF2-40B4-BE49-F238E27FC236}">
              <a16:creationId xmlns:a16="http://schemas.microsoft.com/office/drawing/2014/main" id="{19033457-FC0E-409B-8C74-0B3A9AF5F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642428</xdr:colOff>
      <xdr:row>1</xdr:row>
      <xdr:rowOff>148597</xdr:rowOff>
    </xdr:from>
    <xdr:to>
      <xdr:col>17</xdr:col>
      <xdr:colOff>576035</xdr:colOff>
      <xdr:row>9</xdr:row>
      <xdr:rowOff>8373</xdr:rowOff>
    </xdr:to>
    <xdr:sp macro="" textlink="">
      <xdr:nvSpPr>
        <xdr:cNvPr id="3" name="Rectangle 2">
          <a:extLst>
            <a:ext uri="{FF2B5EF4-FFF2-40B4-BE49-F238E27FC236}">
              <a16:creationId xmlns:a16="http://schemas.microsoft.com/office/drawing/2014/main" id="{9E1F2A8A-32FB-B7D6-F445-EE6216F425A1}"/>
            </a:ext>
          </a:extLst>
        </xdr:cNvPr>
        <xdr:cNvSpPr/>
      </xdr:nvSpPr>
      <xdr:spPr>
        <a:xfrm>
          <a:off x="7752161" y="550008"/>
          <a:ext cx="3947714" cy="1329348"/>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rPr>
            <a:t>All the formulas are already created for you. You just need to modify columns D, E, and J (Using column E is optional). Additionally, you will need to add various KPIs next to this table.</a:t>
          </a:r>
        </a:p>
      </xdr:txBody>
    </xdr:sp>
    <xdr:clientData/>
  </xdr:twoCellAnchor>
  <xdr:twoCellAnchor>
    <xdr:from>
      <xdr:col>19</xdr:col>
      <xdr:colOff>538005</xdr:colOff>
      <xdr:row>2</xdr:row>
      <xdr:rowOff>46753</xdr:rowOff>
    </xdr:from>
    <xdr:to>
      <xdr:col>29</xdr:col>
      <xdr:colOff>610599</xdr:colOff>
      <xdr:row>28</xdr:row>
      <xdr:rowOff>35030</xdr:rowOff>
    </xdr:to>
    <xdr:sp macro="" textlink="">
      <xdr:nvSpPr>
        <xdr:cNvPr id="5" name="Rectangle 4">
          <a:extLst>
            <a:ext uri="{FF2B5EF4-FFF2-40B4-BE49-F238E27FC236}">
              <a16:creationId xmlns:a16="http://schemas.microsoft.com/office/drawing/2014/main" id="{47BB827C-0FE6-46B4-9611-51A4B56481DA}"/>
            </a:ext>
          </a:extLst>
        </xdr:cNvPr>
        <xdr:cNvSpPr/>
      </xdr:nvSpPr>
      <xdr:spPr>
        <a:xfrm>
          <a:off x="12913702" y="631860"/>
          <a:ext cx="6331880" cy="4764384"/>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600" b="0" i="1">
              <a:solidFill>
                <a:sysClr val="windowText" lastClr="000000"/>
              </a:solidFill>
              <a:effectLst/>
              <a:latin typeface="+mn-lt"/>
              <a:ea typeface="+mn-ea"/>
              <a:cs typeface="+mn-cs"/>
            </a:rPr>
            <a:t>You decide to first assess your static (R, S) policy with S = 3,000 units by simulating its historical impact on inventory and lost sales.</a:t>
          </a:r>
        </a:p>
        <a:p>
          <a:endParaRPr lang="en-US" sz="1600" b="0" i="1">
            <a:solidFill>
              <a:sysClr val="windowText" lastClr="000000"/>
            </a:solidFill>
            <a:effectLst/>
            <a:latin typeface="+mn-lt"/>
            <a:ea typeface="+mn-ea"/>
            <a:cs typeface="+mn-cs"/>
          </a:endParaRPr>
        </a:p>
        <a:p>
          <a:r>
            <a:rPr lang="en-US" sz="1600" b="0" i="1">
              <a:solidFill>
                <a:sysClr val="windowText" lastClr="000000"/>
              </a:solidFill>
              <a:effectLst/>
              <a:latin typeface="+mn-lt"/>
              <a:ea typeface="+mn-ea"/>
              <a:cs typeface="+mn-cs"/>
            </a:rPr>
            <a:t>You want to evaluate its efficacy by computing the resulting holding costs and lost sales costs.</a:t>
          </a:r>
          <a:r>
            <a:rPr lang="en-US" sz="1600" b="0" i="1" baseline="0">
              <a:solidFill>
                <a:sysClr val="windowText" lastClr="000000"/>
              </a:solidFill>
              <a:effectLst/>
              <a:latin typeface="+mn-lt"/>
              <a:ea typeface="+mn-ea"/>
              <a:cs typeface="+mn-cs"/>
            </a:rPr>
            <a:t> Your financial colleagues are looking forward to your results.</a:t>
          </a:r>
          <a:endParaRPr lang="en-US" sz="1600" b="0" i="1">
            <a:solidFill>
              <a:sysClr val="windowText" lastClr="000000"/>
            </a:solidFill>
            <a:effectLst/>
            <a:latin typeface="+mn-lt"/>
            <a:ea typeface="+mn-ea"/>
            <a:cs typeface="+mn-cs"/>
          </a:endParaRPr>
        </a:p>
        <a:p>
          <a:r>
            <a:rPr lang="en-US" sz="1600" b="0" i="0">
              <a:solidFill>
                <a:schemeClr val="tx1">
                  <a:lumMod val="50000"/>
                  <a:lumOff val="50000"/>
                </a:schemeClr>
              </a:solidFill>
              <a:effectLst/>
              <a:latin typeface="+mn-lt"/>
              <a:ea typeface="+mn-ea"/>
              <a:cs typeface="+mn-cs"/>
            </a:rPr>
            <a:t>💡 Cost-driven simulation/optimization: Great if you have access to reliable financial information.</a:t>
          </a:r>
          <a:r>
            <a:rPr lang="en-US" sz="1600" b="0" i="0" baseline="0">
              <a:solidFill>
                <a:schemeClr val="tx1">
                  <a:lumMod val="50000"/>
                  <a:lumOff val="50000"/>
                </a:schemeClr>
              </a:solidFill>
              <a:effectLst/>
              <a:latin typeface="+mn-lt"/>
              <a:ea typeface="+mn-ea"/>
              <a:cs typeface="+mn-cs"/>
            </a:rPr>
            <a:t> (Which is often not the case.)</a:t>
          </a:r>
          <a:endParaRPr lang="en-US" sz="1600" b="0" i="0">
            <a:solidFill>
              <a:schemeClr val="tx1">
                <a:lumMod val="50000"/>
                <a:lumOff val="50000"/>
              </a:schemeClr>
            </a:solidFill>
            <a:effectLst/>
            <a:latin typeface="+mn-lt"/>
            <a:ea typeface="+mn-ea"/>
            <a:cs typeface="+mn-cs"/>
          </a:endParaRPr>
        </a:p>
        <a:p>
          <a:endParaRPr lang="en-US" sz="1600" b="0" i="0">
            <a:solidFill>
              <a:sysClr val="windowText" lastClr="000000"/>
            </a:solidFill>
            <a:effectLst/>
            <a:latin typeface="+mn-lt"/>
            <a:ea typeface="+mn-ea"/>
            <a:cs typeface="+mn-cs"/>
          </a:endParaRPr>
        </a:p>
        <a:p>
          <a:r>
            <a:rPr lang="en-US" sz="1600" b="0" i="1">
              <a:solidFill>
                <a:sysClr val="windowText" lastClr="000000"/>
              </a:solidFill>
              <a:effectLst/>
              <a:latin typeface="+mn-lt"/>
              <a:ea typeface="+mn-ea"/>
              <a:cs typeface="+mn-cs"/>
            </a:rPr>
            <a:t>You also want to evaluate its effectiveness by computing the historical fill rate and average inventory level. This will provide insight into the size of your inventory and the level of service you could potentially offer your clients in the future.</a:t>
          </a:r>
          <a:r>
            <a:rPr lang="en-US" sz="1600" b="0" i="1" baseline="0">
              <a:solidFill>
                <a:sysClr val="windowText" lastClr="000000"/>
              </a:solidFill>
              <a:effectLst/>
              <a:latin typeface="+mn-lt"/>
              <a:ea typeface="+mn-ea"/>
              <a:cs typeface="+mn-cs"/>
            </a:rPr>
            <a:t> This type of analysis will please your supply chain and customer service colleague.</a:t>
          </a:r>
          <a:br>
            <a:rPr lang="en-US" sz="1600" b="0" i="1">
              <a:solidFill>
                <a:sysClr val="windowText" lastClr="000000"/>
              </a:solidFill>
              <a:effectLst/>
              <a:latin typeface="+mn-lt"/>
              <a:ea typeface="+mn-ea"/>
              <a:cs typeface="+mn-cs"/>
            </a:rPr>
          </a:br>
          <a:r>
            <a:rPr lang="en-US" sz="1600" b="0" i="0">
              <a:solidFill>
                <a:schemeClr val="tx1">
                  <a:lumMod val="50000"/>
                  <a:lumOff val="50000"/>
                </a:schemeClr>
              </a:solidFill>
              <a:effectLst/>
              <a:latin typeface="+mn-lt"/>
              <a:ea typeface="+mn-ea"/>
              <a:cs typeface="+mn-cs"/>
            </a:rPr>
            <a:t>💡 Service-level-driven simulation: Easier</a:t>
          </a:r>
          <a:r>
            <a:rPr lang="en-US" sz="1600" b="0" i="0" baseline="0">
              <a:solidFill>
                <a:schemeClr val="tx1">
                  <a:lumMod val="50000"/>
                  <a:lumOff val="50000"/>
                </a:schemeClr>
              </a:solidFill>
              <a:effectLst/>
              <a:latin typeface="+mn-lt"/>
              <a:ea typeface="+mn-ea"/>
              <a:cs typeface="+mn-cs"/>
            </a:rPr>
            <a:t> to setup and less prone to assumptions.</a:t>
          </a:r>
          <a:endParaRPr lang="en-US" sz="1600" b="0" i="0">
            <a:solidFill>
              <a:schemeClr val="tx1">
                <a:lumMod val="50000"/>
                <a:lumOff val="50000"/>
              </a:schemeClr>
            </a:solidFill>
            <a:effectLst/>
            <a:latin typeface="+mn-lt"/>
            <a:ea typeface="+mn-ea"/>
            <a:cs typeface="+mn-cs"/>
          </a:endParaRPr>
        </a:p>
        <a:p>
          <a:endParaRPr lang="en-US" sz="1600" i="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134511</xdr:colOff>
      <xdr:row>21</xdr:row>
      <xdr:rowOff>93872</xdr:rowOff>
    </xdr:from>
    <xdr:to>
      <xdr:col>23</xdr:col>
      <xdr:colOff>304241</xdr:colOff>
      <xdr:row>37</xdr:row>
      <xdr:rowOff>172537</xdr:rowOff>
    </xdr:to>
    <xdr:graphicFrame macro="">
      <xdr:nvGraphicFramePr>
        <xdr:cNvPr id="2" name="Chart 1">
          <a:extLst>
            <a:ext uri="{FF2B5EF4-FFF2-40B4-BE49-F238E27FC236}">
              <a16:creationId xmlns:a16="http://schemas.microsoft.com/office/drawing/2014/main" id="{2DF63A19-8420-44E8-BB4E-A03589FD5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247821</xdr:colOff>
      <xdr:row>18</xdr:row>
      <xdr:rowOff>73758</xdr:rowOff>
    </xdr:from>
    <xdr:to>
      <xdr:col>11</xdr:col>
      <xdr:colOff>317499</xdr:colOff>
      <xdr:row>25</xdr:row>
      <xdr:rowOff>117230</xdr:rowOff>
    </xdr:to>
    <xdr:sp macro="" textlink="">
      <xdr:nvSpPr>
        <xdr:cNvPr id="3" name="Rectangle 2">
          <a:extLst>
            <a:ext uri="{FF2B5EF4-FFF2-40B4-BE49-F238E27FC236}">
              <a16:creationId xmlns:a16="http://schemas.microsoft.com/office/drawing/2014/main" id="{F60518E3-74C0-4C36-B718-9B068E8FF960}"/>
            </a:ext>
          </a:extLst>
        </xdr:cNvPr>
        <xdr:cNvSpPr/>
      </xdr:nvSpPr>
      <xdr:spPr>
        <a:xfrm>
          <a:off x="3422821" y="3599679"/>
          <a:ext cx="3879678" cy="1330183"/>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rPr>
            <a:t>All the formulas are already created for you. You just need to modify columns D, E, and J (Using column E is optional). Additionally, you will need to add various KPIs next to this table.</a:t>
          </a:r>
        </a:p>
      </xdr:txBody>
    </xdr:sp>
    <xdr:clientData/>
  </xdr:twoCellAnchor>
  <xdr:twoCellAnchor>
    <xdr:from>
      <xdr:col>14</xdr:col>
      <xdr:colOff>347869</xdr:colOff>
      <xdr:row>1</xdr:row>
      <xdr:rowOff>49695</xdr:rowOff>
    </xdr:from>
    <xdr:to>
      <xdr:col>24</xdr:col>
      <xdr:colOff>249956</xdr:colOff>
      <xdr:row>18</xdr:row>
      <xdr:rowOff>80340</xdr:rowOff>
    </xdr:to>
    <xdr:sp macro="" textlink="">
      <xdr:nvSpPr>
        <xdr:cNvPr id="5" name="Rectangle 4">
          <a:extLst>
            <a:ext uri="{FF2B5EF4-FFF2-40B4-BE49-F238E27FC236}">
              <a16:creationId xmlns:a16="http://schemas.microsoft.com/office/drawing/2014/main" id="{A74BE1C1-963C-48E7-907F-F24C013CEDAA}"/>
            </a:ext>
          </a:extLst>
        </xdr:cNvPr>
        <xdr:cNvSpPr/>
      </xdr:nvSpPr>
      <xdr:spPr>
        <a:xfrm>
          <a:off x="9237869" y="450539"/>
          <a:ext cx="6200493" cy="3134207"/>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600" b="0" i="1">
              <a:solidFill>
                <a:sysClr val="windowText" lastClr="000000"/>
              </a:solidFill>
              <a:effectLst/>
              <a:latin typeface="+mn-lt"/>
              <a:ea typeface="+mn-ea"/>
              <a:cs typeface="+mn-cs"/>
            </a:rPr>
            <a:t>Next, you want to assess your</a:t>
          </a:r>
          <a:r>
            <a:rPr lang="en-US" sz="1600" b="0" i="1" baseline="0">
              <a:solidFill>
                <a:sysClr val="windowText" lastClr="000000"/>
              </a:solidFill>
              <a:effectLst/>
              <a:latin typeface="+mn-lt"/>
              <a:ea typeface="+mn-ea"/>
              <a:cs typeface="+mn-cs"/>
            </a:rPr>
            <a:t> hybrid (R,S) policy with S = 3 months of forecasts plus 200 units of safety stocks. </a:t>
          </a:r>
        </a:p>
        <a:p>
          <a:endParaRPr lang="en-US" sz="1600" b="0" i="1" baseline="0">
            <a:solidFill>
              <a:sysClr val="windowText" lastClr="000000"/>
            </a:solidFill>
            <a:effectLst/>
            <a:latin typeface="+mn-lt"/>
            <a:ea typeface="+mn-ea"/>
            <a:cs typeface="+mn-cs"/>
          </a:endParaRPr>
        </a:p>
        <a:p>
          <a:r>
            <a:rPr lang="en-US" sz="1600" b="0" i="1" baseline="0">
              <a:solidFill>
                <a:sysClr val="windowText" lastClr="000000"/>
              </a:solidFill>
              <a:effectLst/>
              <a:latin typeface="+mn-lt"/>
              <a:ea typeface="+mn-ea"/>
              <a:cs typeface="+mn-cs"/>
            </a:rPr>
            <a:t>Compute the resulting holding costs and lost sales costs. </a:t>
          </a:r>
        </a:p>
        <a:p>
          <a:r>
            <a:rPr lang="en-US" sz="1600" i="1">
              <a:solidFill>
                <a:sysClr val="windowText" lastClr="000000"/>
              </a:solidFill>
            </a:rPr>
            <a:t>As</a:t>
          </a:r>
          <a:r>
            <a:rPr lang="en-US" sz="1600" i="1" baseline="0">
              <a:solidFill>
                <a:sysClr val="windowText" lastClr="000000"/>
              </a:solidFill>
            </a:rPr>
            <a:t> well as the resulting historical average fill rate and inventory level.</a:t>
          </a:r>
          <a:endParaRPr lang="en-US" sz="1600" i="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24</xdr:col>
      <xdr:colOff>439831</xdr:colOff>
      <xdr:row>3</xdr:row>
      <xdr:rowOff>41579</xdr:rowOff>
    </xdr:from>
    <xdr:to>
      <xdr:col>34</xdr:col>
      <xdr:colOff>176266</xdr:colOff>
      <xdr:row>19</xdr:row>
      <xdr:rowOff>120243</xdr:rowOff>
    </xdr:to>
    <xdr:graphicFrame macro="">
      <xdr:nvGraphicFramePr>
        <xdr:cNvPr id="2" name="Chart 1">
          <a:extLst>
            <a:ext uri="{FF2B5EF4-FFF2-40B4-BE49-F238E27FC236}">
              <a16:creationId xmlns:a16="http://schemas.microsoft.com/office/drawing/2014/main" id="{BC94576C-4C1E-447F-9DD9-7D23A26B6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247821</xdr:colOff>
      <xdr:row>18</xdr:row>
      <xdr:rowOff>73758</xdr:rowOff>
    </xdr:from>
    <xdr:to>
      <xdr:col>11</xdr:col>
      <xdr:colOff>317499</xdr:colOff>
      <xdr:row>25</xdr:row>
      <xdr:rowOff>117230</xdr:rowOff>
    </xdr:to>
    <xdr:sp macro="" textlink="">
      <xdr:nvSpPr>
        <xdr:cNvPr id="3" name="Rectangle 2">
          <a:extLst>
            <a:ext uri="{FF2B5EF4-FFF2-40B4-BE49-F238E27FC236}">
              <a16:creationId xmlns:a16="http://schemas.microsoft.com/office/drawing/2014/main" id="{8D9F206A-F440-44AC-8D71-BC4204869C89}"/>
            </a:ext>
          </a:extLst>
        </xdr:cNvPr>
        <xdr:cNvSpPr/>
      </xdr:nvSpPr>
      <xdr:spPr>
        <a:xfrm>
          <a:off x="3295821" y="3629758"/>
          <a:ext cx="3727278" cy="1332522"/>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rPr>
            <a:t>All the formulas are already created for you. You just need to modify columns D, E, and J (Using column E is optional). Additionally, you will need to add various KPIs next to this table.</a:t>
          </a:r>
        </a:p>
      </xdr:txBody>
    </xdr:sp>
    <xdr:clientData/>
  </xdr:twoCellAnchor>
  <xdr:twoCellAnchor>
    <xdr:from>
      <xdr:col>13</xdr:col>
      <xdr:colOff>552174</xdr:colOff>
      <xdr:row>3</xdr:row>
      <xdr:rowOff>11043</xdr:rowOff>
    </xdr:from>
    <xdr:to>
      <xdr:col>23</xdr:col>
      <xdr:colOff>454261</xdr:colOff>
      <xdr:row>20</xdr:row>
      <xdr:rowOff>41689</xdr:rowOff>
    </xdr:to>
    <xdr:sp macro="" textlink="">
      <xdr:nvSpPr>
        <xdr:cNvPr id="5" name="Rectangle 2">
          <a:extLst>
            <a:ext uri="{FF2B5EF4-FFF2-40B4-BE49-F238E27FC236}">
              <a16:creationId xmlns:a16="http://schemas.microsoft.com/office/drawing/2014/main" id="{E3149DC1-3349-4E56-9445-5EE55DDF2CA4}"/>
            </a:ext>
          </a:extLst>
        </xdr:cNvPr>
        <xdr:cNvSpPr/>
      </xdr:nvSpPr>
      <xdr:spPr>
        <a:xfrm>
          <a:off x="8448261" y="773043"/>
          <a:ext cx="5976000" cy="315595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600" b="0" i="1">
              <a:solidFill>
                <a:sysClr val="windowText" lastClr="000000"/>
              </a:solidFill>
              <a:effectLst/>
              <a:latin typeface="+mn-lt"/>
              <a:ea typeface="+mn-ea"/>
              <a:cs typeface="+mn-cs"/>
            </a:rPr>
            <a:t>Maybe</a:t>
          </a:r>
          <a:r>
            <a:rPr lang="en-US" sz="1600" b="0" i="1" baseline="0">
              <a:solidFill>
                <a:sysClr val="windowText" lastClr="000000"/>
              </a:solidFill>
              <a:effectLst/>
              <a:latin typeface="+mn-lt"/>
              <a:ea typeface="+mn-ea"/>
              <a:cs typeface="+mn-cs"/>
            </a:rPr>
            <a:t> we could use a fully dynamic policy with S = 3.3 months of forecast. </a:t>
          </a:r>
        </a:p>
        <a:p>
          <a:endParaRPr lang="en-US" sz="1600" i="1">
            <a:solidFill>
              <a:sysClr val="windowText" lastClr="000000"/>
            </a:solidFill>
          </a:endParaRPr>
        </a:p>
        <a:p>
          <a:r>
            <a:rPr lang="en-US" sz="1600" i="1">
              <a:solidFill>
                <a:sysClr val="windowText" lastClr="000000"/>
              </a:solidFill>
            </a:rPr>
            <a:t>Compute the resulting holding costs and lost sales costs. </a:t>
          </a:r>
        </a:p>
        <a:p>
          <a:r>
            <a:rPr lang="en-US" sz="1600" i="1">
              <a:solidFill>
                <a:sysClr val="windowText" lastClr="000000"/>
              </a:solidFill>
            </a:rPr>
            <a:t>As well as the resulting historical average fill rate and inventory level.</a:t>
          </a:r>
        </a:p>
        <a:p>
          <a:endParaRPr lang="en-US" sz="1600" i="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25</xdr:col>
      <xdr:colOff>141445</xdr:colOff>
      <xdr:row>1</xdr:row>
      <xdr:rowOff>123789</xdr:rowOff>
    </xdr:from>
    <xdr:to>
      <xdr:col>34</xdr:col>
      <xdr:colOff>192895</xdr:colOff>
      <xdr:row>18</xdr:row>
      <xdr:rowOff>21701</xdr:rowOff>
    </xdr:to>
    <xdr:graphicFrame macro="">
      <xdr:nvGraphicFramePr>
        <xdr:cNvPr id="2" name="Chart 1">
          <a:extLst>
            <a:ext uri="{FF2B5EF4-FFF2-40B4-BE49-F238E27FC236}">
              <a16:creationId xmlns:a16="http://schemas.microsoft.com/office/drawing/2014/main" id="{9BB5FF19-E92B-41DA-96FD-0FBB952F6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319245</xdr:colOff>
      <xdr:row>2</xdr:row>
      <xdr:rowOff>88900</xdr:rowOff>
    </xdr:from>
    <xdr:to>
      <xdr:col>24</xdr:col>
      <xdr:colOff>46845</xdr:colOff>
      <xdr:row>23</xdr:row>
      <xdr:rowOff>19050</xdr:rowOff>
    </xdr:to>
    <xdr:sp macro="" textlink="">
      <xdr:nvSpPr>
        <xdr:cNvPr id="4" name="Rectangle 3">
          <a:extLst>
            <a:ext uri="{FF2B5EF4-FFF2-40B4-BE49-F238E27FC236}">
              <a16:creationId xmlns:a16="http://schemas.microsoft.com/office/drawing/2014/main" id="{697BA656-490C-4127-B6EF-7B6F4B68A436}"/>
            </a:ext>
          </a:extLst>
        </xdr:cNvPr>
        <xdr:cNvSpPr/>
      </xdr:nvSpPr>
      <xdr:spPr>
        <a:xfrm>
          <a:off x="9844245" y="673100"/>
          <a:ext cx="5633100" cy="379730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600" b="0" i="1">
              <a:solidFill>
                <a:schemeClr val="tx1"/>
              </a:solidFill>
              <a:effectLst/>
              <a:latin typeface="+mn-lt"/>
              <a:ea typeface="+mn-ea"/>
              <a:cs typeface="+mn-cs"/>
            </a:rPr>
            <a:t>You are wondering how much safety stock you should really use. Is 200 units too much? Or is it not enough?</a:t>
          </a:r>
        </a:p>
        <a:p>
          <a:endParaRPr lang="en-US" sz="1600" b="0" i="1">
            <a:solidFill>
              <a:schemeClr val="tx1"/>
            </a:solidFill>
            <a:effectLst/>
            <a:latin typeface="+mn-lt"/>
            <a:ea typeface="+mn-ea"/>
            <a:cs typeface="+mn-cs"/>
          </a:endParaRPr>
        </a:p>
        <a:p>
          <a:r>
            <a:rPr lang="en-US" sz="1600" b="0" i="1">
              <a:solidFill>
                <a:schemeClr val="tx1"/>
              </a:solidFill>
              <a:effectLst/>
              <a:latin typeface="+mn-lt"/>
              <a:ea typeface="+mn-ea"/>
              <a:cs typeface="+mn-cs"/>
            </a:rPr>
            <a:t>Let's use a more dynamic approach than a fixed safety stock number. Each week, we will compute the historical forecast error (of the last 12 months) and based on that, determine the appropriate safety stock. This calculation will also consider the expected service level, lead time, and review period.</a:t>
          </a:r>
        </a:p>
        <a:p>
          <a:endParaRPr lang="en-US" sz="1600" b="0" i="0">
            <a:solidFill>
              <a:schemeClr val="tx1"/>
            </a:solidFill>
            <a:effectLst/>
            <a:latin typeface="+mn-lt"/>
            <a:ea typeface="+mn-ea"/>
            <a:cs typeface="+mn-cs"/>
          </a:endParaRPr>
        </a:p>
        <a:p>
          <a:r>
            <a:rPr lang="en-US" sz="1600" b="0" i="0">
              <a:solidFill>
                <a:schemeClr val="tx1"/>
              </a:solidFill>
              <a:effectLst/>
              <a:latin typeface="+mn-lt"/>
              <a:ea typeface="+mn-ea"/>
              <a:cs typeface="+mn-cs"/>
            </a:rPr>
            <a:t>Safety stock is computed as z×RMSE of the last 12 periods times the square root of the risk horizon (review period plus lead time).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24</xdr:col>
      <xdr:colOff>439831</xdr:colOff>
      <xdr:row>3</xdr:row>
      <xdr:rowOff>41579</xdr:rowOff>
    </xdr:from>
    <xdr:to>
      <xdr:col>34</xdr:col>
      <xdr:colOff>176266</xdr:colOff>
      <xdr:row>19</xdr:row>
      <xdr:rowOff>120243</xdr:rowOff>
    </xdr:to>
    <xdr:graphicFrame macro="">
      <xdr:nvGraphicFramePr>
        <xdr:cNvPr id="2" name="Chart 1">
          <a:extLst>
            <a:ext uri="{FF2B5EF4-FFF2-40B4-BE49-F238E27FC236}">
              <a16:creationId xmlns:a16="http://schemas.microsoft.com/office/drawing/2014/main" id="{79B8477B-C95B-499E-A18C-B0161508B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397564</xdr:colOff>
      <xdr:row>3</xdr:row>
      <xdr:rowOff>22087</xdr:rowOff>
    </xdr:from>
    <xdr:to>
      <xdr:col>23</xdr:col>
      <xdr:colOff>98660</xdr:colOff>
      <xdr:row>20</xdr:row>
      <xdr:rowOff>54941</xdr:rowOff>
    </xdr:to>
    <xdr:sp macro="" textlink="">
      <xdr:nvSpPr>
        <xdr:cNvPr id="5" name="Rectangle 4">
          <a:extLst>
            <a:ext uri="{FF2B5EF4-FFF2-40B4-BE49-F238E27FC236}">
              <a16:creationId xmlns:a16="http://schemas.microsoft.com/office/drawing/2014/main" id="{77004960-01E9-417E-A6C6-BDF8A5087D5F}"/>
            </a:ext>
          </a:extLst>
        </xdr:cNvPr>
        <xdr:cNvSpPr/>
      </xdr:nvSpPr>
      <xdr:spPr>
        <a:xfrm>
          <a:off x="9287564" y="784087"/>
          <a:ext cx="5366400" cy="313055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600" b="0" i="1">
              <a:solidFill>
                <a:schemeClr val="tx1"/>
              </a:solidFill>
              <a:effectLst/>
              <a:latin typeface="+mn-lt"/>
              <a:ea typeface="+mn-ea"/>
              <a:cs typeface="+mn-cs"/>
            </a:rPr>
            <a:t>Unfortunately, there is no formula to optimize a dynamic policy.</a:t>
          </a:r>
        </a:p>
        <a:p>
          <a:r>
            <a:rPr lang="en-US" sz="1600" b="0" i="1">
              <a:solidFill>
                <a:schemeClr val="tx1"/>
              </a:solidFill>
              <a:effectLst/>
              <a:latin typeface="+mn-lt"/>
              <a:ea typeface="+mn-ea"/>
              <a:cs typeface="+mn-cs"/>
            </a:rPr>
            <a:t>Instead, you can simulate different policies and pick the best one.</a:t>
          </a:r>
        </a:p>
        <a:p>
          <a:r>
            <a:rPr lang="en-US" sz="1600" b="0" i="1">
              <a:solidFill>
                <a:schemeClr val="tx1"/>
              </a:solidFill>
              <a:effectLst/>
              <a:latin typeface="+mn-lt"/>
              <a:ea typeface="+mn-ea"/>
              <a:cs typeface="+mn-cs"/>
            </a:rPr>
            <a:t>Or, you can use the Excel solver.</a:t>
          </a:r>
        </a:p>
        <a:p>
          <a:endParaRPr lang="en-US" sz="1600" b="0" i="1">
            <a:solidFill>
              <a:schemeClr val="tx1"/>
            </a:solidFill>
            <a:effectLst/>
            <a:latin typeface="+mn-lt"/>
            <a:ea typeface="+mn-ea"/>
            <a:cs typeface="+mn-cs"/>
          </a:endParaRPr>
        </a:p>
        <a:p>
          <a:r>
            <a:rPr lang="en-US" sz="1600" b="0" i="1">
              <a:solidFill>
                <a:schemeClr val="tx1"/>
              </a:solidFill>
              <a:effectLst/>
              <a:latin typeface="+mn-lt"/>
              <a:ea typeface="+mn-ea"/>
              <a:cs typeface="+mn-cs"/>
            </a:rPr>
            <a:t>Using the Excel solver, what is the lowest cost you can achieve in the simulation using a fully dynamic policy?</a:t>
          </a:r>
          <a:endParaRPr lang="en-US" sz="16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oreca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ive"/>
      <sheetName val="Moving Average"/>
      <sheetName val="Smoothing"/>
      <sheetName val="Smoothing &amp; Trend"/>
      <sheetName val="Smoothing &amp; Damped Trend"/>
      <sheetName val="Overfit"/>
      <sheetName val="Holt-Winters"/>
      <sheetName val="Single Linear Regression"/>
      <sheetName val="Multiple Linear Regression"/>
    </sheetNames>
    <sheetDataSet>
      <sheetData sheetId="0"/>
      <sheetData sheetId="1"/>
      <sheetData sheetId="2"/>
      <sheetData sheetId="3">
        <row r="3">
          <cell r="D3">
            <v>0.3</v>
          </cell>
          <cell r="E3">
            <v>0.35</v>
          </cell>
        </row>
      </sheetData>
      <sheetData sheetId="4">
        <row r="3">
          <cell r="F3">
            <v>0.8</v>
          </cell>
        </row>
      </sheetData>
      <sheetData sheetId="5"/>
      <sheetData sheetId="6">
        <row r="3">
          <cell r="E3">
            <v>0.3</v>
          </cell>
          <cell r="F3">
            <v>0.2</v>
          </cell>
          <cell r="G3">
            <v>0.3</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1B487-1E40-4A3D-B799-2DA99F5E06E4}">
  <dimension ref="A1"/>
  <sheetViews>
    <sheetView showGridLines="0" zoomScale="86" zoomScaleNormal="235" workbookViewId="0">
      <selection activeCell="B20" sqref="B20"/>
    </sheetView>
  </sheetViews>
  <sheetFormatPr baseColWidth="10" defaultColWidth="8.73046875" defaultRowHeight="14.25" x14ac:dyDescent="0.45"/>
  <cols>
    <col min="1" max="17" width="9.06640625" customWidth="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A8A2-DFDB-4944-AD66-9836F0C8C729}">
  <dimension ref="A1:V136"/>
  <sheetViews>
    <sheetView zoomScale="70" zoomScaleNormal="70" workbookViewId="0">
      <pane xSplit="1" ySplit="1" topLeftCell="B2" activePane="bottomRight" state="frozen"/>
      <selection activeCell="L53" sqref="L53"/>
      <selection pane="topRight" activeCell="L53" sqref="L53"/>
      <selection pane="bottomLeft" activeCell="L53" sqref="L53"/>
      <selection pane="bottomRight"/>
    </sheetView>
  </sheetViews>
  <sheetFormatPr baseColWidth="10" defaultColWidth="8.73046875" defaultRowHeight="14.25" x14ac:dyDescent="0.45"/>
  <cols>
    <col min="1" max="4" width="9.06640625" customWidth="1"/>
    <col min="5" max="5" width="9.06640625" style="4" customWidth="1"/>
    <col min="6" max="11" width="9.06640625" customWidth="1"/>
    <col min="12" max="12" width="9.06640625" style="45" customWidth="1"/>
    <col min="13" max="16" width="9.06640625" customWidth="1"/>
    <col min="17" max="17" width="9.06640625" style="53" customWidth="1"/>
    <col min="18" max="18" width="9.06640625" customWidth="1"/>
  </cols>
  <sheetData>
    <row r="1" spans="1:22" s="42" customFormat="1" ht="28.5" x14ac:dyDescent="0.45">
      <c r="A1" s="38" t="s">
        <v>0</v>
      </c>
      <c r="B1" s="39" t="s">
        <v>1</v>
      </c>
      <c r="C1" s="39" t="s">
        <v>2</v>
      </c>
      <c r="D1" s="40" t="s">
        <v>3</v>
      </c>
      <c r="E1" s="41" t="s">
        <v>28</v>
      </c>
      <c r="F1" s="41" t="s">
        <v>4</v>
      </c>
      <c r="G1" s="41" t="s">
        <v>5</v>
      </c>
      <c r="H1" s="41" t="s">
        <v>6</v>
      </c>
      <c r="I1" s="41" t="s">
        <v>7</v>
      </c>
      <c r="J1" s="41" t="s">
        <v>36</v>
      </c>
      <c r="K1" s="41" t="s">
        <v>8</v>
      </c>
      <c r="L1" s="43" t="s">
        <v>9</v>
      </c>
      <c r="M1" s="41" t="s">
        <v>26</v>
      </c>
      <c r="N1" s="41" t="s">
        <v>27</v>
      </c>
      <c r="O1" s="41" t="s">
        <v>32</v>
      </c>
      <c r="P1" s="41" t="s">
        <v>29</v>
      </c>
      <c r="Q1" s="51" t="s">
        <v>35</v>
      </c>
    </row>
    <row r="2" spans="1:22" x14ac:dyDescent="0.45">
      <c r="A2" s="23">
        <v>39083</v>
      </c>
      <c r="B2" s="29">
        <v>352</v>
      </c>
      <c r="C2" s="29">
        <v>350</v>
      </c>
      <c r="D2" s="33"/>
      <c r="E2" s="34"/>
      <c r="F2" s="6">
        <v>1000</v>
      </c>
      <c r="G2" s="6">
        <f t="shared" ref="G2:G65" si="0">MIN(B2,F2)</f>
        <v>352</v>
      </c>
      <c r="H2" s="6">
        <f t="shared" ref="H2:H65" si="1">B2-G2</f>
        <v>0</v>
      </c>
      <c r="I2" s="6">
        <f>F2-G2</f>
        <v>648</v>
      </c>
      <c r="J2" s="34"/>
      <c r="K2" s="6">
        <v>0</v>
      </c>
      <c r="L2" s="44">
        <f>MAX(0,D2-F2-K2)</f>
        <v>0</v>
      </c>
      <c r="M2" s="57"/>
      <c r="N2" s="57"/>
      <c r="O2" s="57"/>
      <c r="P2" s="57"/>
      <c r="Q2" s="52" t="b">
        <f>SUM(M2:O2)=F2</f>
        <v>0</v>
      </c>
    </row>
    <row r="3" spans="1:22" x14ac:dyDescent="0.45">
      <c r="A3" s="23">
        <v>39114</v>
      </c>
      <c r="B3" s="29">
        <v>335</v>
      </c>
      <c r="C3" s="29">
        <v>348</v>
      </c>
      <c r="D3" s="33"/>
      <c r="E3" s="34"/>
      <c r="F3" s="6">
        <f>I2+K2</f>
        <v>648</v>
      </c>
      <c r="G3" s="6">
        <f t="shared" si="0"/>
        <v>335</v>
      </c>
      <c r="H3" s="6">
        <f t="shared" si="1"/>
        <v>0</v>
      </c>
      <c r="I3" s="6">
        <f>F3-G3</f>
        <v>313</v>
      </c>
      <c r="J3" s="34"/>
      <c r="K3" s="6">
        <f>L2</f>
        <v>0</v>
      </c>
      <c r="L3" s="44">
        <f>MAX(0,D3-F3-K3)</f>
        <v>0</v>
      </c>
      <c r="M3" s="57"/>
      <c r="N3" s="57"/>
      <c r="O3" s="57"/>
      <c r="P3" s="57"/>
      <c r="Q3" s="52" t="b">
        <f t="shared" ref="Q3:Q66" si="2">SUM(M3:O3)=F3</f>
        <v>0</v>
      </c>
      <c r="S3" s="46"/>
      <c r="T3" s="27"/>
      <c r="U3" s="46"/>
      <c r="V3" s="46"/>
    </row>
    <row r="4" spans="1:22" x14ac:dyDescent="0.45">
      <c r="A4" s="23">
        <v>39142</v>
      </c>
      <c r="B4" s="29">
        <v>365</v>
      </c>
      <c r="C4" s="29">
        <v>367</v>
      </c>
      <c r="D4" s="33"/>
      <c r="E4" s="34"/>
      <c r="F4" s="6">
        <f t="shared" ref="F4:F67" si="3">I3+K3</f>
        <v>313</v>
      </c>
      <c r="G4" s="6">
        <f t="shared" si="0"/>
        <v>313</v>
      </c>
      <c r="H4" s="6">
        <f t="shared" si="1"/>
        <v>52</v>
      </c>
      <c r="I4" s="6">
        <f t="shared" ref="I4:I67" si="4">F4-G4</f>
        <v>0</v>
      </c>
      <c r="J4" s="34"/>
      <c r="K4" s="6">
        <f t="shared" ref="K4:K67" si="5">L3</f>
        <v>0</v>
      </c>
      <c r="L4" s="44">
        <f t="shared" ref="L4:L67" si="6">MAX(0,D4-F4-K4)</f>
        <v>0</v>
      </c>
      <c r="M4" s="57"/>
      <c r="N4" s="57"/>
      <c r="O4" s="57"/>
      <c r="P4" s="57"/>
      <c r="Q4" s="52" t="b">
        <f t="shared" si="2"/>
        <v>0</v>
      </c>
      <c r="S4" s="46"/>
      <c r="T4" s="27"/>
      <c r="U4" s="46"/>
      <c r="V4" s="46"/>
    </row>
    <row r="5" spans="1:22" x14ac:dyDescent="0.45">
      <c r="A5" s="23">
        <v>39173</v>
      </c>
      <c r="B5" s="29">
        <v>360</v>
      </c>
      <c r="C5" s="29">
        <v>379</v>
      </c>
      <c r="D5" s="33"/>
      <c r="E5" s="34"/>
      <c r="F5" s="6">
        <f t="shared" si="3"/>
        <v>0</v>
      </c>
      <c r="G5" s="6">
        <f t="shared" si="0"/>
        <v>0</v>
      </c>
      <c r="H5" s="6">
        <f t="shared" si="1"/>
        <v>360</v>
      </c>
      <c r="I5" s="6">
        <f t="shared" si="4"/>
        <v>0</v>
      </c>
      <c r="J5" s="34"/>
      <c r="K5" s="6">
        <f t="shared" si="5"/>
        <v>0</v>
      </c>
      <c r="L5" s="44">
        <f t="shared" si="6"/>
        <v>0</v>
      </c>
      <c r="M5" s="57"/>
      <c r="N5" s="57"/>
      <c r="O5" s="57"/>
      <c r="P5" s="57"/>
      <c r="Q5" s="52" t="b">
        <f t="shared" si="2"/>
        <v>1</v>
      </c>
      <c r="S5" s="27"/>
      <c r="T5" s="27"/>
      <c r="U5" s="46"/>
      <c r="V5" s="46"/>
    </row>
    <row r="6" spans="1:22" x14ac:dyDescent="0.45">
      <c r="A6" s="23">
        <v>39203</v>
      </c>
      <c r="B6" s="29">
        <v>431</v>
      </c>
      <c r="C6" s="29">
        <v>364</v>
      </c>
      <c r="D6" s="33"/>
      <c r="E6" s="34"/>
      <c r="F6" s="6">
        <f t="shared" si="3"/>
        <v>0</v>
      </c>
      <c r="G6" s="6">
        <f t="shared" si="0"/>
        <v>0</v>
      </c>
      <c r="H6" s="6">
        <f t="shared" si="1"/>
        <v>431</v>
      </c>
      <c r="I6" s="6">
        <f t="shared" si="4"/>
        <v>0</v>
      </c>
      <c r="J6" s="34"/>
      <c r="K6" s="6">
        <f t="shared" si="5"/>
        <v>0</v>
      </c>
      <c r="L6" s="44">
        <f t="shared" si="6"/>
        <v>0</v>
      </c>
      <c r="M6" s="57"/>
      <c r="N6" s="57"/>
      <c r="O6" s="57"/>
      <c r="P6" s="57"/>
      <c r="Q6" s="52" t="b">
        <f t="shared" si="2"/>
        <v>1</v>
      </c>
      <c r="S6" s="27"/>
      <c r="T6" s="27"/>
      <c r="U6" s="46"/>
      <c r="V6" s="46"/>
    </row>
    <row r="7" spans="1:22" x14ac:dyDescent="0.45">
      <c r="A7" s="23">
        <v>39234</v>
      </c>
      <c r="B7" s="29">
        <v>477</v>
      </c>
      <c r="C7" s="29">
        <v>378</v>
      </c>
      <c r="D7" s="33"/>
      <c r="E7" s="34"/>
      <c r="F7" s="6">
        <f t="shared" si="3"/>
        <v>0</v>
      </c>
      <c r="G7" s="6">
        <f t="shared" si="0"/>
        <v>0</v>
      </c>
      <c r="H7" s="6">
        <f t="shared" si="1"/>
        <v>477</v>
      </c>
      <c r="I7" s="6">
        <f>F7-G7</f>
        <v>0</v>
      </c>
      <c r="J7" s="34"/>
      <c r="K7" s="6">
        <f t="shared" si="5"/>
        <v>0</v>
      </c>
      <c r="L7" s="44">
        <f t="shared" si="6"/>
        <v>0</v>
      </c>
      <c r="M7" s="57"/>
      <c r="N7" s="57"/>
      <c r="O7" s="57"/>
      <c r="P7" s="57"/>
      <c r="Q7" s="52" t="b">
        <f t="shared" si="2"/>
        <v>1</v>
      </c>
      <c r="S7" s="27"/>
      <c r="T7" s="27"/>
      <c r="U7" s="46"/>
      <c r="V7" s="46"/>
    </row>
    <row r="8" spans="1:22" x14ac:dyDescent="0.45">
      <c r="A8" s="23">
        <v>39264</v>
      </c>
      <c r="B8" s="29">
        <v>403</v>
      </c>
      <c r="C8" s="29">
        <v>356</v>
      </c>
      <c r="D8" s="33"/>
      <c r="E8" s="34"/>
      <c r="F8" s="6">
        <f t="shared" si="3"/>
        <v>0</v>
      </c>
      <c r="G8" s="6">
        <f t="shared" si="0"/>
        <v>0</v>
      </c>
      <c r="H8" s="6">
        <f>B8-G8</f>
        <v>403</v>
      </c>
      <c r="I8" s="6">
        <f>F8-G8</f>
        <v>0</v>
      </c>
      <c r="J8" s="34"/>
      <c r="K8" s="6">
        <f t="shared" si="5"/>
        <v>0</v>
      </c>
      <c r="L8" s="44">
        <f t="shared" si="6"/>
        <v>0</v>
      </c>
      <c r="M8" s="57"/>
      <c r="N8" s="57"/>
      <c r="O8" s="57"/>
      <c r="P8" s="57"/>
      <c r="Q8" s="52" t="b">
        <f t="shared" si="2"/>
        <v>1</v>
      </c>
      <c r="S8" s="36"/>
      <c r="T8" s="36"/>
      <c r="U8" s="36"/>
    </row>
    <row r="9" spans="1:22" x14ac:dyDescent="0.45">
      <c r="A9" s="23">
        <v>39295</v>
      </c>
      <c r="B9" s="29">
        <v>348</v>
      </c>
      <c r="C9" s="29">
        <v>434</v>
      </c>
      <c r="D9" s="33"/>
      <c r="E9" s="34"/>
      <c r="F9" s="6">
        <f t="shared" si="3"/>
        <v>0</v>
      </c>
      <c r="G9" s="6">
        <f t="shared" si="0"/>
        <v>0</v>
      </c>
      <c r="H9" s="6">
        <f t="shared" si="1"/>
        <v>348</v>
      </c>
      <c r="I9" s="6">
        <f t="shared" si="4"/>
        <v>0</v>
      </c>
      <c r="J9" s="34"/>
      <c r="K9" s="6">
        <f t="shared" si="5"/>
        <v>0</v>
      </c>
      <c r="L9" s="44">
        <f t="shared" si="6"/>
        <v>0</v>
      </c>
      <c r="M9" s="57"/>
      <c r="N9" s="57"/>
      <c r="O9" s="57"/>
      <c r="P9" s="57"/>
      <c r="Q9" s="52" t="b">
        <f t="shared" si="2"/>
        <v>1</v>
      </c>
      <c r="S9" s="27"/>
      <c r="U9" s="36"/>
    </row>
    <row r="10" spans="1:22" x14ac:dyDescent="0.45">
      <c r="A10" s="23">
        <v>39326</v>
      </c>
      <c r="B10" s="29">
        <v>271</v>
      </c>
      <c r="C10" s="29">
        <v>433</v>
      </c>
      <c r="D10" s="33"/>
      <c r="E10" s="34"/>
      <c r="F10" s="6">
        <f t="shared" si="3"/>
        <v>0</v>
      </c>
      <c r="G10" s="6">
        <f t="shared" si="0"/>
        <v>0</v>
      </c>
      <c r="H10" s="6">
        <f t="shared" si="1"/>
        <v>271</v>
      </c>
      <c r="I10" s="6">
        <f t="shared" si="4"/>
        <v>0</v>
      </c>
      <c r="J10" s="34"/>
      <c r="K10" s="6">
        <f t="shared" si="5"/>
        <v>0</v>
      </c>
      <c r="L10" s="44">
        <f t="shared" si="6"/>
        <v>0</v>
      </c>
      <c r="M10" s="57"/>
      <c r="N10" s="57"/>
      <c r="O10" s="57"/>
      <c r="P10" s="57"/>
      <c r="Q10" s="52" t="b">
        <f t="shared" si="2"/>
        <v>1</v>
      </c>
      <c r="S10" s="32"/>
    </row>
    <row r="11" spans="1:22" x14ac:dyDescent="0.45">
      <c r="A11" s="23">
        <v>39356</v>
      </c>
      <c r="B11" s="29">
        <v>562</v>
      </c>
      <c r="C11" s="29">
        <v>421</v>
      </c>
      <c r="D11" s="33"/>
      <c r="E11" s="34"/>
      <c r="F11" s="6">
        <f t="shared" si="3"/>
        <v>0</v>
      </c>
      <c r="G11" s="6">
        <f t="shared" si="0"/>
        <v>0</v>
      </c>
      <c r="H11" s="6">
        <f t="shared" si="1"/>
        <v>562</v>
      </c>
      <c r="I11" s="6">
        <f t="shared" si="4"/>
        <v>0</v>
      </c>
      <c r="J11" s="34"/>
      <c r="K11" s="6">
        <f t="shared" si="5"/>
        <v>0</v>
      </c>
      <c r="L11" s="44">
        <f t="shared" si="6"/>
        <v>0</v>
      </c>
      <c r="M11" s="57"/>
      <c r="N11" s="57"/>
      <c r="O11" s="57"/>
      <c r="P11" s="57"/>
      <c r="Q11" s="52" t="b">
        <f t="shared" si="2"/>
        <v>1</v>
      </c>
    </row>
    <row r="12" spans="1:22" x14ac:dyDescent="0.45">
      <c r="A12" s="23">
        <v>39387</v>
      </c>
      <c r="B12" s="29">
        <v>525</v>
      </c>
      <c r="C12" s="29">
        <v>486</v>
      </c>
      <c r="D12" s="33"/>
      <c r="E12" s="34"/>
      <c r="F12" s="6">
        <f t="shared" si="3"/>
        <v>0</v>
      </c>
      <c r="G12" s="6">
        <f t="shared" si="0"/>
        <v>0</v>
      </c>
      <c r="H12" s="6">
        <f t="shared" si="1"/>
        <v>525</v>
      </c>
      <c r="I12" s="6">
        <f t="shared" si="4"/>
        <v>0</v>
      </c>
      <c r="J12" s="34"/>
      <c r="K12" s="6">
        <f t="shared" si="5"/>
        <v>0</v>
      </c>
      <c r="L12" s="44">
        <f t="shared" si="6"/>
        <v>0</v>
      </c>
      <c r="M12" s="57"/>
      <c r="N12" s="57"/>
      <c r="O12" s="57"/>
      <c r="P12" s="57"/>
      <c r="Q12" s="52" t="b">
        <f t="shared" si="2"/>
        <v>1</v>
      </c>
    </row>
    <row r="13" spans="1:22" x14ac:dyDescent="0.45">
      <c r="A13" s="23">
        <v>39417</v>
      </c>
      <c r="B13" s="29">
        <v>512</v>
      </c>
      <c r="C13" s="29">
        <v>423</v>
      </c>
      <c r="D13" s="33"/>
      <c r="E13" s="34"/>
      <c r="F13" s="6">
        <f t="shared" si="3"/>
        <v>0</v>
      </c>
      <c r="G13" s="6">
        <f t="shared" si="0"/>
        <v>0</v>
      </c>
      <c r="H13" s="6">
        <f t="shared" si="1"/>
        <v>512</v>
      </c>
      <c r="I13" s="6">
        <f t="shared" si="4"/>
        <v>0</v>
      </c>
      <c r="J13" s="34"/>
      <c r="K13" s="6">
        <f t="shared" si="5"/>
        <v>0</v>
      </c>
      <c r="L13" s="44">
        <f t="shared" si="6"/>
        <v>0</v>
      </c>
      <c r="M13" s="57"/>
      <c r="N13" s="57"/>
      <c r="O13" s="57"/>
      <c r="P13" s="57"/>
      <c r="Q13" s="52" t="b">
        <f t="shared" si="2"/>
        <v>1</v>
      </c>
    </row>
    <row r="14" spans="1:22" x14ac:dyDescent="0.45">
      <c r="A14" s="23">
        <v>39448</v>
      </c>
      <c r="B14" s="29">
        <v>368</v>
      </c>
      <c r="C14" s="29">
        <v>444</v>
      </c>
      <c r="D14" s="33"/>
      <c r="E14" s="34"/>
      <c r="F14" s="6">
        <f t="shared" si="3"/>
        <v>0</v>
      </c>
      <c r="G14" s="6">
        <f t="shared" si="0"/>
        <v>0</v>
      </c>
      <c r="H14" s="6">
        <f t="shared" si="1"/>
        <v>368</v>
      </c>
      <c r="I14" s="6">
        <f t="shared" si="4"/>
        <v>0</v>
      </c>
      <c r="J14" s="34"/>
      <c r="K14" s="6">
        <f t="shared" si="5"/>
        <v>0</v>
      </c>
      <c r="L14" s="44">
        <f t="shared" si="6"/>
        <v>0</v>
      </c>
      <c r="M14" s="57"/>
      <c r="N14" s="57"/>
      <c r="O14" s="57"/>
      <c r="P14" s="57"/>
      <c r="Q14" s="52" t="b">
        <f t="shared" si="2"/>
        <v>1</v>
      </c>
    </row>
    <row r="15" spans="1:22" x14ac:dyDescent="0.45">
      <c r="A15" s="23">
        <v>39479</v>
      </c>
      <c r="B15" s="29">
        <v>474</v>
      </c>
      <c r="C15" s="29">
        <v>422</v>
      </c>
      <c r="D15" s="33"/>
      <c r="E15" s="34"/>
      <c r="F15" s="6">
        <f t="shared" si="3"/>
        <v>0</v>
      </c>
      <c r="G15" s="6">
        <f t="shared" si="0"/>
        <v>0</v>
      </c>
      <c r="H15" s="6">
        <f t="shared" si="1"/>
        <v>474</v>
      </c>
      <c r="I15" s="6">
        <f t="shared" si="4"/>
        <v>0</v>
      </c>
      <c r="J15" s="34"/>
      <c r="K15" s="6">
        <f t="shared" si="5"/>
        <v>0</v>
      </c>
      <c r="L15" s="44">
        <f t="shared" si="6"/>
        <v>0</v>
      </c>
      <c r="M15" s="57"/>
      <c r="N15" s="57"/>
      <c r="O15" s="57"/>
      <c r="P15" s="57"/>
      <c r="Q15" s="52" t="b">
        <f t="shared" si="2"/>
        <v>1</v>
      </c>
    </row>
    <row r="16" spans="1:22" x14ac:dyDescent="0.45">
      <c r="A16" s="23">
        <v>39508</v>
      </c>
      <c r="B16" s="29">
        <v>379</v>
      </c>
      <c r="C16" s="29">
        <v>477</v>
      </c>
      <c r="D16" s="33"/>
      <c r="E16" s="34"/>
      <c r="F16" s="6">
        <f t="shared" si="3"/>
        <v>0</v>
      </c>
      <c r="G16" s="6">
        <f t="shared" si="0"/>
        <v>0</v>
      </c>
      <c r="H16" s="6">
        <f t="shared" si="1"/>
        <v>379</v>
      </c>
      <c r="I16" s="6">
        <f t="shared" si="4"/>
        <v>0</v>
      </c>
      <c r="J16" s="34"/>
      <c r="K16" s="6">
        <f t="shared" si="5"/>
        <v>0</v>
      </c>
      <c r="L16" s="44">
        <f t="shared" si="6"/>
        <v>0</v>
      </c>
      <c r="M16" s="57"/>
      <c r="N16" s="57"/>
      <c r="O16" s="57"/>
      <c r="P16" s="57"/>
      <c r="Q16" s="52" t="b">
        <f t="shared" si="2"/>
        <v>1</v>
      </c>
    </row>
    <row r="17" spans="1:17" x14ac:dyDescent="0.45">
      <c r="A17" s="23">
        <v>39539</v>
      </c>
      <c r="B17" s="29">
        <v>593</v>
      </c>
      <c r="C17" s="29">
        <v>469</v>
      </c>
      <c r="D17" s="33"/>
      <c r="E17" s="34"/>
      <c r="F17" s="6">
        <f t="shared" si="3"/>
        <v>0</v>
      </c>
      <c r="G17" s="6">
        <f t="shared" si="0"/>
        <v>0</v>
      </c>
      <c r="H17" s="6">
        <f t="shared" si="1"/>
        <v>593</v>
      </c>
      <c r="I17" s="6">
        <f t="shared" si="4"/>
        <v>0</v>
      </c>
      <c r="J17" s="34"/>
      <c r="K17" s="6">
        <f t="shared" si="5"/>
        <v>0</v>
      </c>
      <c r="L17" s="44">
        <f t="shared" si="6"/>
        <v>0</v>
      </c>
      <c r="M17" s="57"/>
      <c r="N17" s="57"/>
      <c r="O17" s="57"/>
      <c r="P17" s="57"/>
      <c r="Q17" s="52" t="b">
        <f t="shared" si="2"/>
        <v>1</v>
      </c>
    </row>
    <row r="18" spans="1:17" x14ac:dyDescent="0.45">
      <c r="A18" s="23">
        <v>39569</v>
      </c>
      <c r="B18" s="29">
        <v>441</v>
      </c>
      <c r="C18" s="29">
        <v>508</v>
      </c>
      <c r="D18" s="33"/>
      <c r="E18" s="34"/>
      <c r="F18" s="6">
        <f t="shared" si="3"/>
        <v>0</v>
      </c>
      <c r="G18" s="6">
        <f t="shared" si="0"/>
        <v>0</v>
      </c>
      <c r="H18" s="6">
        <f t="shared" si="1"/>
        <v>441</v>
      </c>
      <c r="I18" s="6">
        <f t="shared" si="4"/>
        <v>0</v>
      </c>
      <c r="J18" s="34"/>
      <c r="K18" s="6">
        <f t="shared" si="5"/>
        <v>0</v>
      </c>
      <c r="L18" s="44">
        <f t="shared" si="6"/>
        <v>0</v>
      </c>
      <c r="M18" s="57"/>
      <c r="N18" s="57"/>
      <c r="O18" s="57"/>
      <c r="P18" s="57"/>
      <c r="Q18" s="52" t="b">
        <f t="shared" si="2"/>
        <v>1</v>
      </c>
    </row>
    <row r="19" spans="1:17" x14ac:dyDescent="0.45">
      <c r="A19" s="23">
        <v>39600</v>
      </c>
      <c r="B19" s="29">
        <v>593</v>
      </c>
      <c r="C19" s="29">
        <v>484</v>
      </c>
      <c r="D19" s="33"/>
      <c r="E19" s="34"/>
      <c r="F19" s="6">
        <f t="shared" si="3"/>
        <v>0</v>
      </c>
      <c r="G19" s="6">
        <f t="shared" si="0"/>
        <v>0</v>
      </c>
      <c r="H19" s="6">
        <f t="shared" si="1"/>
        <v>593</v>
      </c>
      <c r="I19" s="6">
        <f t="shared" si="4"/>
        <v>0</v>
      </c>
      <c r="J19" s="34"/>
      <c r="K19" s="6">
        <f t="shared" si="5"/>
        <v>0</v>
      </c>
      <c r="L19" s="44">
        <f t="shared" si="6"/>
        <v>0</v>
      </c>
      <c r="M19" s="57"/>
      <c r="N19" s="57"/>
      <c r="O19" s="57"/>
      <c r="P19" s="57"/>
      <c r="Q19" s="52" t="b">
        <f t="shared" si="2"/>
        <v>1</v>
      </c>
    </row>
    <row r="20" spans="1:17" x14ac:dyDescent="0.45">
      <c r="A20" s="23">
        <v>39630</v>
      </c>
      <c r="B20" s="29">
        <v>386</v>
      </c>
      <c r="C20" s="29">
        <v>455</v>
      </c>
      <c r="D20" s="33"/>
      <c r="E20" s="34"/>
      <c r="F20" s="6">
        <f t="shared" si="3"/>
        <v>0</v>
      </c>
      <c r="G20" s="6">
        <f t="shared" si="0"/>
        <v>0</v>
      </c>
      <c r="H20" s="6">
        <f t="shared" si="1"/>
        <v>386</v>
      </c>
      <c r="I20" s="6">
        <f t="shared" si="4"/>
        <v>0</v>
      </c>
      <c r="J20" s="34"/>
      <c r="K20" s="6">
        <f t="shared" si="5"/>
        <v>0</v>
      </c>
      <c r="L20" s="44">
        <f t="shared" si="6"/>
        <v>0</v>
      </c>
      <c r="M20" s="57"/>
      <c r="N20" s="57"/>
      <c r="O20" s="57"/>
      <c r="P20" s="57"/>
      <c r="Q20" s="52" t="b">
        <f t="shared" si="2"/>
        <v>1</v>
      </c>
    </row>
    <row r="21" spans="1:17" x14ac:dyDescent="0.45">
      <c r="A21" s="23">
        <v>39661</v>
      </c>
      <c r="B21" s="29">
        <v>278</v>
      </c>
      <c r="C21" s="29">
        <v>505</v>
      </c>
      <c r="D21" s="33"/>
      <c r="E21" s="34"/>
      <c r="F21" s="6">
        <f t="shared" si="3"/>
        <v>0</v>
      </c>
      <c r="G21" s="6">
        <f t="shared" si="0"/>
        <v>0</v>
      </c>
      <c r="H21" s="6">
        <f t="shared" si="1"/>
        <v>278</v>
      </c>
      <c r="I21" s="6">
        <f t="shared" si="4"/>
        <v>0</v>
      </c>
      <c r="J21" s="34"/>
      <c r="K21" s="6">
        <f t="shared" si="5"/>
        <v>0</v>
      </c>
      <c r="L21" s="44">
        <f t="shared" si="6"/>
        <v>0</v>
      </c>
      <c r="M21" s="57"/>
      <c r="N21" s="57"/>
      <c r="O21" s="57"/>
      <c r="P21" s="57"/>
      <c r="Q21" s="52" t="b">
        <f t="shared" si="2"/>
        <v>1</v>
      </c>
    </row>
    <row r="22" spans="1:17" x14ac:dyDescent="0.45">
      <c r="A22" s="23">
        <v>39692</v>
      </c>
      <c r="B22" s="29">
        <v>371</v>
      </c>
      <c r="C22" s="29">
        <v>452</v>
      </c>
      <c r="D22" s="33"/>
      <c r="E22" s="34"/>
      <c r="F22" s="6">
        <f t="shared" si="3"/>
        <v>0</v>
      </c>
      <c r="G22" s="6">
        <f t="shared" si="0"/>
        <v>0</v>
      </c>
      <c r="H22" s="6">
        <f t="shared" si="1"/>
        <v>371</v>
      </c>
      <c r="I22" s="6">
        <f t="shared" si="4"/>
        <v>0</v>
      </c>
      <c r="J22" s="34"/>
      <c r="K22" s="6">
        <f t="shared" si="5"/>
        <v>0</v>
      </c>
      <c r="L22" s="44">
        <f t="shared" si="6"/>
        <v>0</v>
      </c>
      <c r="M22" s="57"/>
      <c r="N22" s="57"/>
      <c r="O22" s="57"/>
      <c r="P22" s="57"/>
      <c r="Q22" s="52" t="b">
        <f t="shared" si="2"/>
        <v>1</v>
      </c>
    </row>
    <row r="23" spans="1:17" x14ac:dyDescent="0.45">
      <c r="A23" s="23">
        <v>39722</v>
      </c>
      <c r="B23" s="29">
        <v>395</v>
      </c>
      <c r="C23" s="29">
        <v>462</v>
      </c>
      <c r="D23" s="33"/>
      <c r="E23" s="34"/>
      <c r="F23" s="6">
        <f t="shared" si="3"/>
        <v>0</v>
      </c>
      <c r="G23" s="6">
        <f t="shared" si="0"/>
        <v>0</v>
      </c>
      <c r="H23" s="6">
        <f t="shared" si="1"/>
        <v>395</v>
      </c>
      <c r="I23" s="6">
        <f t="shared" si="4"/>
        <v>0</v>
      </c>
      <c r="J23" s="34"/>
      <c r="K23" s="6">
        <f t="shared" si="5"/>
        <v>0</v>
      </c>
      <c r="L23" s="44">
        <f t="shared" si="6"/>
        <v>0</v>
      </c>
      <c r="M23" s="57"/>
      <c r="N23" s="57"/>
      <c r="O23" s="57"/>
      <c r="P23" s="57"/>
      <c r="Q23" s="52" t="b">
        <f t="shared" si="2"/>
        <v>1</v>
      </c>
    </row>
    <row r="24" spans="1:17" x14ac:dyDescent="0.45">
      <c r="A24" s="23">
        <v>39753</v>
      </c>
      <c r="B24" s="29">
        <v>262</v>
      </c>
      <c r="C24" s="29">
        <v>444</v>
      </c>
      <c r="D24" s="33"/>
      <c r="E24" s="34"/>
      <c r="F24" s="6">
        <f t="shared" si="3"/>
        <v>0</v>
      </c>
      <c r="G24" s="6">
        <f t="shared" si="0"/>
        <v>0</v>
      </c>
      <c r="H24" s="6">
        <f t="shared" si="1"/>
        <v>262</v>
      </c>
      <c r="I24" s="6">
        <f t="shared" si="4"/>
        <v>0</v>
      </c>
      <c r="J24" s="34"/>
      <c r="K24" s="6">
        <f t="shared" si="5"/>
        <v>0</v>
      </c>
      <c r="L24" s="44">
        <f t="shared" si="6"/>
        <v>0</v>
      </c>
      <c r="M24" s="57"/>
      <c r="N24" s="57"/>
      <c r="O24" s="57"/>
      <c r="P24" s="57"/>
      <c r="Q24" s="52" t="b">
        <f t="shared" si="2"/>
        <v>1</v>
      </c>
    </row>
    <row r="25" spans="1:17" x14ac:dyDescent="0.45">
      <c r="A25" s="23">
        <v>39783</v>
      </c>
      <c r="B25" s="29">
        <v>423</v>
      </c>
      <c r="C25" s="29">
        <v>304</v>
      </c>
      <c r="D25" s="33"/>
      <c r="E25" s="34"/>
      <c r="F25" s="6">
        <f t="shared" si="3"/>
        <v>0</v>
      </c>
      <c r="G25" s="6">
        <f t="shared" si="0"/>
        <v>0</v>
      </c>
      <c r="H25" s="6">
        <f t="shared" si="1"/>
        <v>423</v>
      </c>
      <c r="I25" s="6">
        <f t="shared" si="4"/>
        <v>0</v>
      </c>
      <c r="J25" s="34"/>
      <c r="K25" s="6">
        <f t="shared" si="5"/>
        <v>0</v>
      </c>
      <c r="L25" s="44">
        <f t="shared" si="6"/>
        <v>0</v>
      </c>
      <c r="M25" s="57"/>
      <c r="N25" s="57"/>
      <c r="O25" s="57"/>
      <c r="P25" s="57"/>
      <c r="Q25" s="52" t="b">
        <f t="shared" si="2"/>
        <v>1</v>
      </c>
    </row>
    <row r="26" spans="1:17" x14ac:dyDescent="0.45">
      <c r="A26" s="23">
        <v>39814</v>
      </c>
      <c r="B26" s="29">
        <v>159</v>
      </c>
      <c r="C26" s="29">
        <v>312</v>
      </c>
      <c r="D26" s="33"/>
      <c r="E26" s="34"/>
      <c r="F26" s="6">
        <f t="shared" si="3"/>
        <v>0</v>
      </c>
      <c r="G26" s="6">
        <f t="shared" si="0"/>
        <v>0</v>
      </c>
      <c r="H26" s="6">
        <f t="shared" si="1"/>
        <v>159</v>
      </c>
      <c r="I26" s="6">
        <f t="shared" si="4"/>
        <v>0</v>
      </c>
      <c r="J26" s="34"/>
      <c r="K26" s="6">
        <f t="shared" si="5"/>
        <v>0</v>
      </c>
      <c r="L26" s="44">
        <f t="shared" si="6"/>
        <v>0</v>
      </c>
      <c r="M26" s="57"/>
      <c r="N26" s="57"/>
      <c r="O26" s="57"/>
      <c r="P26" s="57"/>
      <c r="Q26" s="52" t="b">
        <f t="shared" si="2"/>
        <v>1</v>
      </c>
    </row>
    <row r="27" spans="1:17" x14ac:dyDescent="0.45">
      <c r="A27" s="23">
        <v>39845</v>
      </c>
      <c r="B27" s="29">
        <v>292</v>
      </c>
      <c r="C27" s="29">
        <v>240</v>
      </c>
      <c r="D27" s="33"/>
      <c r="E27" s="34"/>
      <c r="F27" s="6">
        <f t="shared" si="3"/>
        <v>0</v>
      </c>
      <c r="G27" s="6">
        <f t="shared" si="0"/>
        <v>0</v>
      </c>
      <c r="H27" s="6">
        <f t="shared" si="1"/>
        <v>292</v>
      </c>
      <c r="I27" s="6">
        <f t="shared" si="4"/>
        <v>0</v>
      </c>
      <c r="J27" s="34"/>
      <c r="K27" s="6">
        <f t="shared" si="5"/>
        <v>0</v>
      </c>
      <c r="L27" s="44">
        <f t="shared" si="6"/>
        <v>0</v>
      </c>
      <c r="M27" s="57"/>
      <c r="N27" s="57"/>
      <c r="O27" s="57"/>
      <c r="P27" s="57"/>
      <c r="Q27" s="52" t="b">
        <f t="shared" si="2"/>
        <v>1</v>
      </c>
    </row>
    <row r="28" spans="1:17" x14ac:dyDescent="0.45">
      <c r="A28" s="23">
        <v>39873</v>
      </c>
      <c r="B28" s="29">
        <v>330</v>
      </c>
      <c r="C28" s="29">
        <v>251</v>
      </c>
      <c r="D28" s="33"/>
      <c r="E28" s="34"/>
      <c r="F28" s="6">
        <f t="shared" si="3"/>
        <v>0</v>
      </c>
      <c r="G28" s="6">
        <f t="shared" si="0"/>
        <v>0</v>
      </c>
      <c r="H28" s="6">
        <f t="shared" si="1"/>
        <v>330</v>
      </c>
      <c r="I28" s="6">
        <f t="shared" si="4"/>
        <v>0</v>
      </c>
      <c r="J28" s="34"/>
      <c r="K28" s="6">
        <f t="shared" si="5"/>
        <v>0</v>
      </c>
      <c r="L28" s="44">
        <f t="shared" si="6"/>
        <v>0</v>
      </c>
      <c r="M28" s="57"/>
      <c r="N28" s="57"/>
      <c r="O28" s="57"/>
      <c r="P28" s="57"/>
      <c r="Q28" s="52" t="b">
        <f t="shared" si="2"/>
        <v>1</v>
      </c>
    </row>
    <row r="29" spans="1:17" x14ac:dyDescent="0.45">
      <c r="A29" s="23">
        <v>39904</v>
      </c>
      <c r="B29" s="29">
        <v>278</v>
      </c>
      <c r="C29" s="29">
        <v>267</v>
      </c>
      <c r="D29" s="33"/>
      <c r="E29" s="34"/>
      <c r="F29" s="6">
        <f t="shared" si="3"/>
        <v>0</v>
      </c>
      <c r="G29" s="6">
        <f t="shared" si="0"/>
        <v>0</v>
      </c>
      <c r="H29" s="6">
        <f t="shared" si="1"/>
        <v>278</v>
      </c>
      <c r="I29" s="6">
        <f t="shared" si="4"/>
        <v>0</v>
      </c>
      <c r="J29" s="34"/>
      <c r="K29" s="6">
        <f t="shared" si="5"/>
        <v>0</v>
      </c>
      <c r="L29" s="44">
        <f t="shared" si="6"/>
        <v>0</v>
      </c>
      <c r="M29" s="57"/>
      <c r="N29" s="57"/>
      <c r="O29" s="57"/>
      <c r="P29" s="57"/>
      <c r="Q29" s="52" t="b">
        <f t="shared" si="2"/>
        <v>1</v>
      </c>
    </row>
    <row r="30" spans="1:17" x14ac:dyDescent="0.45">
      <c r="A30" s="23">
        <v>39934</v>
      </c>
      <c r="B30" s="29">
        <v>389</v>
      </c>
      <c r="C30" s="29">
        <v>249</v>
      </c>
      <c r="D30" s="33"/>
      <c r="E30" s="34"/>
      <c r="F30" s="6">
        <f t="shared" si="3"/>
        <v>0</v>
      </c>
      <c r="G30" s="6">
        <f t="shared" si="0"/>
        <v>0</v>
      </c>
      <c r="H30" s="6">
        <f t="shared" si="1"/>
        <v>389</v>
      </c>
      <c r="I30" s="6">
        <f t="shared" si="4"/>
        <v>0</v>
      </c>
      <c r="J30" s="34"/>
      <c r="K30" s="6">
        <f t="shared" si="5"/>
        <v>0</v>
      </c>
      <c r="L30" s="44">
        <f t="shared" si="6"/>
        <v>0</v>
      </c>
      <c r="M30" s="57"/>
      <c r="N30" s="57"/>
      <c r="O30" s="57"/>
      <c r="P30" s="57"/>
      <c r="Q30" s="52" t="b">
        <f t="shared" si="2"/>
        <v>1</v>
      </c>
    </row>
    <row r="31" spans="1:17" x14ac:dyDescent="0.45">
      <c r="A31" s="23">
        <v>39965</v>
      </c>
      <c r="B31" s="29">
        <v>383</v>
      </c>
      <c r="C31" s="29">
        <v>276</v>
      </c>
      <c r="D31" s="33"/>
      <c r="E31" s="34"/>
      <c r="F31" s="6">
        <f t="shared" si="3"/>
        <v>0</v>
      </c>
      <c r="G31" s="6">
        <f t="shared" si="0"/>
        <v>0</v>
      </c>
      <c r="H31" s="6">
        <f t="shared" si="1"/>
        <v>383</v>
      </c>
      <c r="I31" s="6">
        <f t="shared" si="4"/>
        <v>0</v>
      </c>
      <c r="J31" s="34"/>
      <c r="K31" s="6">
        <f t="shared" si="5"/>
        <v>0</v>
      </c>
      <c r="L31" s="44">
        <f t="shared" si="6"/>
        <v>0</v>
      </c>
      <c r="M31" s="57"/>
      <c r="N31" s="57"/>
      <c r="O31" s="57"/>
      <c r="P31" s="57"/>
      <c r="Q31" s="52" t="b">
        <f t="shared" si="2"/>
        <v>1</v>
      </c>
    </row>
    <row r="32" spans="1:17" x14ac:dyDescent="0.45">
      <c r="A32" s="23">
        <v>39995</v>
      </c>
      <c r="B32" s="29">
        <v>378</v>
      </c>
      <c r="C32" s="29">
        <v>263</v>
      </c>
      <c r="D32" s="33"/>
      <c r="E32" s="34"/>
      <c r="F32" s="6">
        <f t="shared" si="3"/>
        <v>0</v>
      </c>
      <c r="G32" s="6">
        <f t="shared" si="0"/>
        <v>0</v>
      </c>
      <c r="H32" s="6">
        <f t="shared" si="1"/>
        <v>378</v>
      </c>
      <c r="I32" s="6">
        <f t="shared" si="4"/>
        <v>0</v>
      </c>
      <c r="J32" s="34"/>
      <c r="K32" s="6">
        <f t="shared" si="5"/>
        <v>0</v>
      </c>
      <c r="L32" s="44">
        <f t="shared" si="6"/>
        <v>0</v>
      </c>
      <c r="M32" s="57"/>
      <c r="N32" s="57"/>
      <c r="O32" s="57"/>
      <c r="P32" s="57"/>
      <c r="Q32" s="52" t="b">
        <f t="shared" si="2"/>
        <v>1</v>
      </c>
    </row>
    <row r="33" spans="1:17" x14ac:dyDescent="0.45">
      <c r="A33" s="23">
        <v>40026</v>
      </c>
      <c r="B33" s="29">
        <v>377</v>
      </c>
      <c r="C33" s="29">
        <v>346</v>
      </c>
      <c r="D33" s="33"/>
      <c r="E33" s="34"/>
      <c r="F33" s="6">
        <f t="shared" si="3"/>
        <v>0</v>
      </c>
      <c r="G33" s="6">
        <f t="shared" si="0"/>
        <v>0</v>
      </c>
      <c r="H33" s="6">
        <f t="shared" si="1"/>
        <v>377</v>
      </c>
      <c r="I33" s="6">
        <f t="shared" si="4"/>
        <v>0</v>
      </c>
      <c r="J33" s="34"/>
      <c r="K33" s="6">
        <f t="shared" si="5"/>
        <v>0</v>
      </c>
      <c r="L33" s="44">
        <f t="shared" si="6"/>
        <v>0</v>
      </c>
      <c r="M33" s="57"/>
      <c r="N33" s="57"/>
      <c r="O33" s="57"/>
      <c r="P33" s="57"/>
      <c r="Q33" s="52" t="b">
        <f t="shared" si="2"/>
        <v>1</v>
      </c>
    </row>
    <row r="34" spans="1:17" x14ac:dyDescent="0.45">
      <c r="A34" s="23">
        <v>40057</v>
      </c>
      <c r="B34" s="29">
        <v>447</v>
      </c>
      <c r="C34" s="29">
        <v>380</v>
      </c>
      <c r="D34" s="33"/>
      <c r="E34" s="34"/>
      <c r="F34" s="6">
        <f t="shared" si="3"/>
        <v>0</v>
      </c>
      <c r="G34" s="6">
        <f t="shared" si="0"/>
        <v>0</v>
      </c>
      <c r="H34" s="6">
        <f t="shared" si="1"/>
        <v>447</v>
      </c>
      <c r="I34" s="6">
        <f t="shared" si="4"/>
        <v>0</v>
      </c>
      <c r="J34" s="34"/>
      <c r="K34" s="6">
        <f t="shared" si="5"/>
        <v>0</v>
      </c>
      <c r="L34" s="44">
        <f t="shared" si="6"/>
        <v>0</v>
      </c>
      <c r="M34" s="57"/>
      <c r="N34" s="57"/>
      <c r="O34" s="57"/>
      <c r="P34" s="57"/>
      <c r="Q34" s="52" t="b">
        <f t="shared" si="2"/>
        <v>1</v>
      </c>
    </row>
    <row r="35" spans="1:17" x14ac:dyDescent="0.45">
      <c r="A35" s="23">
        <v>40087</v>
      </c>
      <c r="B35" s="29">
        <v>450</v>
      </c>
      <c r="C35" s="29">
        <v>456</v>
      </c>
      <c r="D35" s="33"/>
      <c r="E35" s="34"/>
      <c r="F35" s="6">
        <f t="shared" si="3"/>
        <v>0</v>
      </c>
      <c r="G35" s="6">
        <f t="shared" si="0"/>
        <v>0</v>
      </c>
      <c r="H35" s="6">
        <f t="shared" si="1"/>
        <v>450</v>
      </c>
      <c r="I35" s="6">
        <f t="shared" si="4"/>
        <v>0</v>
      </c>
      <c r="J35" s="34"/>
      <c r="K35" s="6">
        <f t="shared" si="5"/>
        <v>0</v>
      </c>
      <c r="L35" s="44">
        <f t="shared" si="6"/>
        <v>0</v>
      </c>
      <c r="M35" s="57"/>
      <c r="N35" s="57"/>
      <c r="O35" s="57"/>
      <c r="P35" s="57"/>
      <c r="Q35" s="52" t="b">
        <f t="shared" si="2"/>
        <v>1</v>
      </c>
    </row>
    <row r="36" spans="1:17" x14ac:dyDescent="0.45">
      <c r="A36" s="23">
        <v>40118</v>
      </c>
      <c r="B36" s="29">
        <v>424</v>
      </c>
      <c r="C36" s="29">
        <v>487</v>
      </c>
      <c r="D36" s="33"/>
      <c r="E36" s="34"/>
      <c r="F36" s="6">
        <f t="shared" si="3"/>
        <v>0</v>
      </c>
      <c r="G36" s="6">
        <f t="shared" si="0"/>
        <v>0</v>
      </c>
      <c r="H36" s="6">
        <f t="shared" si="1"/>
        <v>424</v>
      </c>
      <c r="I36" s="6">
        <f t="shared" si="4"/>
        <v>0</v>
      </c>
      <c r="J36" s="34"/>
      <c r="K36" s="6">
        <f t="shared" si="5"/>
        <v>0</v>
      </c>
      <c r="L36" s="44">
        <f t="shared" si="6"/>
        <v>0</v>
      </c>
      <c r="M36" s="57"/>
      <c r="N36" s="57"/>
      <c r="O36" s="57"/>
      <c r="P36" s="57"/>
      <c r="Q36" s="52" t="b">
        <f t="shared" si="2"/>
        <v>1</v>
      </c>
    </row>
    <row r="37" spans="1:17" x14ac:dyDescent="0.45">
      <c r="A37" s="23">
        <v>40148</v>
      </c>
      <c r="B37" s="29">
        <v>551</v>
      </c>
      <c r="C37" s="29">
        <v>401</v>
      </c>
      <c r="D37" s="33"/>
      <c r="E37" s="34"/>
      <c r="F37" s="6">
        <f t="shared" si="3"/>
        <v>0</v>
      </c>
      <c r="G37" s="6">
        <f t="shared" si="0"/>
        <v>0</v>
      </c>
      <c r="H37" s="6">
        <f t="shared" si="1"/>
        <v>551</v>
      </c>
      <c r="I37" s="6">
        <f t="shared" si="4"/>
        <v>0</v>
      </c>
      <c r="J37" s="34"/>
      <c r="K37" s="6">
        <f t="shared" si="5"/>
        <v>0</v>
      </c>
      <c r="L37" s="44">
        <f t="shared" si="6"/>
        <v>0</v>
      </c>
      <c r="M37" s="57"/>
      <c r="N37" s="57"/>
      <c r="O37" s="57"/>
      <c r="P37" s="57"/>
      <c r="Q37" s="52" t="b">
        <f t="shared" si="2"/>
        <v>1</v>
      </c>
    </row>
    <row r="38" spans="1:17" x14ac:dyDescent="0.45">
      <c r="A38" s="23">
        <v>40179</v>
      </c>
      <c r="B38" s="29">
        <v>260</v>
      </c>
      <c r="C38" s="29">
        <v>446</v>
      </c>
      <c r="D38" s="33"/>
      <c r="E38" s="34"/>
      <c r="F38" s="6">
        <f t="shared" si="3"/>
        <v>0</v>
      </c>
      <c r="G38" s="6">
        <f t="shared" si="0"/>
        <v>0</v>
      </c>
      <c r="H38" s="6">
        <f t="shared" si="1"/>
        <v>260</v>
      </c>
      <c r="I38" s="6">
        <f t="shared" si="4"/>
        <v>0</v>
      </c>
      <c r="J38" s="34"/>
      <c r="K38" s="6">
        <f t="shared" si="5"/>
        <v>0</v>
      </c>
      <c r="L38" s="44">
        <f t="shared" si="6"/>
        <v>0</v>
      </c>
      <c r="M38" s="57"/>
      <c r="N38" s="57"/>
      <c r="O38" s="57"/>
      <c r="P38" s="57"/>
      <c r="Q38" s="52" t="b">
        <f t="shared" si="2"/>
        <v>1</v>
      </c>
    </row>
    <row r="39" spans="1:17" x14ac:dyDescent="0.45">
      <c r="A39" s="23">
        <v>40210</v>
      </c>
      <c r="B39" s="29">
        <v>416</v>
      </c>
      <c r="C39" s="29">
        <v>391</v>
      </c>
      <c r="D39" s="33"/>
      <c r="E39" s="34"/>
      <c r="F39" s="6">
        <f t="shared" si="3"/>
        <v>0</v>
      </c>
      <c r="G39" s="6">
        <f t="shared" si="0"/>
        <v>0</v>
      </c>
      <c r="H39" s="6">
        <f t="shared" si="1"/>
        <v>416</v>
      </c>
      <c r="I39" s="6">
        <f t="shared" si="4"/>
        <v>0</v>
      </c>
      <c r="J39" s="34"/>
      <c r="K39" s="6">
        <f t="shared" si="5"/>
        <v>0</v>
      </c>
      <c r="L39" s="44">
        <f t="shared" si="6"/>
        <v>0</v>
      </c>
      <c r="M39" s="57"/>
      <c r="N39" s="57"/>
      <c r="O39" s="57"/>
      <c r="P39" s="57"/>
      <c r="Q39" s="52" t="b">
        <f t="shared" si="2"/>
        <v>1</v>
      </c>
    </row>
    <row r="40" spans="1:17" x14ac:dyDescent="0.45">
      <c r="A40" s="23">
        <v>40238</v>
      </c>
      <c r="B40" s="29">
        <v>453</v>
      </c>
      <c r="C40" s="29">
        <v>434</v>
      </c>
      <c r="D40" s="33"/>
      <c r="E40" s="34"/>
      <c r="F40" s="6">
        <f t="shared" si="3"/>
        <v>0</v>
      </c>
      <c r="G40" s="6">
        <f t="shared" si="0"/>
        <v>0</v>
      </c>
      <c r="H40" s="6">
        <f t="shared" si="1"/>
        <v>453</v>
      </c>
      <c r="I40" s="6">
        <f t="shared" si="4"/>
        <v>0</v>
      </c>
      <c r="J40" s="34"/>
      <c r="K40" s="6">
        <f t="shared" si="5"/>
        <v>0</v>
      </c>
      <c r="L40" s="44">
        <f t="shared" si="6"/>
        <v>0</v>
      </c>
      <c r="M40" s="57"/>
      <c r="N40" s="57"/>
      <c r="O40" s="57"/>
      <c r="P40" s="57"/>
      <c r="Q40" s="52" t="b">
        <f t="shared" si="2"/>
        <v>1</v>
      </c>
    </row>
    <row r="41" spans="1:17" x14ac:dyDescent="0.45">
      <c r="A41" s="23">
        <v>40269</v>
      </c>
      <c r="B41" s="29">
        <v>413</v>
      </c>
      <c r="C41" s="29">
        <v>465</v>
      </c>
      <c r="D41" s="33"/>
      <c r="E41" s="34"/>
      <c r="F41" s="6">
        <f t="shared" si="3"/>
        <v>0</v>
      </c>
      <c r="G41" s="6">
        <f t="shared" si="0"/>
        <v>0</v>
      </c>
      <c r="H41" s="6">
        <f t="shared" si="1"/>
        <v>413</v>
      </c>
      <c r="I41" s="6">
        <f t="shared" si="4"/>
        <v>0</v>
      </c>
      <c r="J41" s="34"/>
      <c r="K41" s="6">
        <f t="shared" si="5"/>
        <v>0</v>
      </c>
      <c r="L41" s="44">
        <f t="shared" si="6"/>
        <v>0</v>
      </c>
      <c r="M41" s="57"/>
      <c r="N41" s="57"/>
      <c r="O41" s="57"/>
      <c r="P41" s="57"/>
      <c r="Q41" s="52" t="b">
        <f t="shared" si="2"/>
        <v>1</v>
      </c>
    </row>
    <row r="42" spans="1:17" x14ac:dyDescent="0.45">
      <c r="A42" s="23">
        <v>40299</v>
      </c>
      <c r="B42" s="29">
        <v>489</v>
      </c>
      <c r="C42" s="29">
        <v>447</v>
      </c>
      <c r="D42" s="33"/>
      <c r="E42" s="34"/>
      <c r="F42" s="6">
        <f t="shared" si="3"/>
        <v>0</v>
      </c>
      <c r="G42" s="6">
        <f t="shared" si="0"/>
        <v>0</v>
      </c>
      <c r="H42" s="6">
        <f t="shared" si="1"/>
        <v>489</v>
      </c>
      <c r="I42" s="6">
        <f t="shared" si="4"/>
        <v>0</v>
      </c>
      <c r="J42" s="34"/>
      <c r="K42" s="6">
        <f t="shared" si="5"/>
        <v>0</v>
      </c>
      <c r="L42" s="44">
        <f t="shared" si="6"/>
        <v>0</v>
      </c>
      <c r="M42" s="57"/>
      <c r="N42" s="57"/>
      <c r="O42" s="57"/>
      <c r="P42" s="57"/>
      <c r="Q42" s="52" t="b">
        <f t="shared" si="2"/>
        <v>1</v>
      </c>
    </row>
    <row r="43" spans="1:17" x14ac:dyDescent="0.45">
      <c r="A43" s="23">
        <v>40330</v>
      </c>
      <c r="B43" s="29">
        <v>515</v>
      </c>
      <c r="C43" s="29">
        <v>457</v>
      </c>
      <c r="D43" s="33"/>
      <c r="E43" s="34"/>
      <c r="F43" s="6">
        <f t="shared" si="3"/>
        <v>0</v>
      </c>
      <c r="G43" s="6">
        <f t="shared" si="0"/>
        <v>0</v>
      </c>
      <c r="H43" s="6">
        <f t="shared" si="1"/>
        <v>515</v>
      </c>
      <c r="I43" s="6">
        <f t="shared" si="4"/>
        <v>0</v>
      </c>
      <c r="J43" s="34"/>
      <c r="K43" s="6">
        <f t="shared" si="5"/>
        <v>0</v>
      </c>
      <c r="L43" s="44">
        <f t="shared" si="6"/>
        <v>0</v>
      </c>
      <c r="M43" s="57"/>
      <c r="N43" s="57"/>
      <c r="O43" s="57"/>
      <c r="P43" s="57"/>
      <c r="Q43" s="52" t="b">
        <f t="shared" si="2"/>
        <v>1</v>
      </c>
    </row>
    <row r="44" spans="1:17" x14ac:dyDescent="0.45">
      <c r="A44" s="23">
        <v>40360</v>
      </c>
      <c r="B44" s="29">
        <v>442</v>
      </c>
      <c r="C44" s="29">
        <v>417</v>
      </c>
      <c r="D44" s="33"/>
      <c r="E44" s="34"/>
      <c r="F44" s="6">
        <f t="shared" si="3"/>
        <v>0</v>
      </c>
      <c r="G44" s="6">
        <f t="shared" si="0"/>
        <v>0</v>
      </c>
      <c r="H44" s="6">
        <f t="shared" si="1"/>
        <v>442</v>
      </c>
      <c r="I44" s="6">
        <f t="shared" si="4"/>
        <v>0</v>
      </c>
      <c r="J44" s="34"/>
      <c r="K44" s="6">
        <f t="shared" si="5"/>
        <v>0</v>
      </c>
      <c r="L44" s="44">
        <f t="shared" si="6"/>
        <v>0</v>
      </c>
      <c r="M44" s="57"/>
      <c r="N44" s="57"/>
      <c r="O44" s="57"/>
      <c r="P44" s="57"/>
      <c r="Q44" s="52" t="b">
        <f t="shared" si="2"/>
        <v>1</v>
      </c>
    </row>
    <row r="45" spans="1:17" x14ac:dyDescent="0.45">
      <c r="A45" s="23">
        <v>40391</v>
      </c>
      <c r="B45" s="29">
        <v>447</v>
      </c>
      <c r="C45" s="29">
        <v>499</v>
      </c>
      <c r="D45" s="33"/>
      <c r="E45" s="34"/>
      <c r="F45" s="6">
        <f t="shared" si="3"/>
        <v>0</v>
      </c>
      <c r="G45" s="6">
        <f t="shared" si="0"/>
        <v>0</v>
      </c>
      <c r="H45" s="6">
        <f t="shared" si="1"/>
        <v>447</v>
      </c>
      <c r="I45" s="6">
        <f t="shared" si="4"/>
        <v>0</v>
      </c>
      <c r="J45" s="34"/>
      <c r="K45" s="6">
        <f t="shared" si="5"/>
        <v>0</v>
      </c>
      <c r="L45" s="44">
        <f t="shared" si="6"/>
        <v>0</v>
      </c>
      <c r="M45" s="57"/>
      <c r="N45" s="57"/>
      <c r="O45" s="57"/>
      <c r="P45" s="57"/>
      <c r="Q45" s="52" t="b">
        <f t="shared" si="2"/>
        <v>1</v>
      </c>
    </row>
    <row r="46" spans="1:17" x14ac:dyDescent="0.45">
      <c r="A46" s="23">
        <v>40422</v>
      </c>
      <c r="B46" s="29">
        <v>556</v>
      </c>
      <c r="C46" s="29">
        <v>516</v>
      </c>
      <c r="D46" s="33"/>
      <c r="E46" s="34"/>
      <c r="F46" s="6">
        <f t="shared" si="3"/>
        <v>0</v>
      </c>
      <c r="G46" s="6">
        <f t="shared" si="0"/>
        <v>0</v>
      </c>
      <c r="H46" s="6">
        <f t="shared" si="1"/>
        <v>556</v>
      </c>
      <c r="I46" s="6">
        <f t="shared" si="4"/>
        <v>0</v>
      </c>
      <c r="J46" s="34"/>
      <c r="K46" s="6">
        <f t="shared" si="5"/>
        <v>0</v>
      </c>
      <c r="L46" s="44">
        <f t="shared" si="6"/>
        <v>0</v>
      </c>
      <c r="M46" s="57"/>
      <c r="N46" s="57"/>
      <c r="O46" s="57"/>
      <c r="P46" s="57"/>
      <c r="Q46" s="52" t="b">
        <f t="shared" si="2"/>
        <v>1</v>
      </c>
    </row>
    <row r="47" spans="1:17" x14ac:dyDescent="0.45">
      <c r="A47" s="23">
        <v>40452</v>
      </c>
      <c r="B47" s="29">
        <v>517</v>
      </c>
      <c r="C47" s="29">
        <v>598</v>
      </c>
      <c r="D47" s="33"/>
      <c r="E47" s="34"/>
      <c r="F47" s="6">
        <f t="shared" si="3"/>
        <v>0</v>
      </c>
      <c r="G47" s="6">
        <f t="shared" si="0"/>
        <v>0</v>
      </c>
      <c r="H47" s="6">
        <f t="shared" si="1"/>
        <v>517</v>
      </c>
      <c r="I47" s="6">
        <f t="shared" si="4"/>
        <v>0</v>
      </c>
      <c r="J47" s="34"/>
      <c r="K47" s="6">
        <f t="shared" si="5"/>
        <v>0</v>
      </c>
      <c r="L47" s="44">
        <f t="shared" si="6"/>
        <v>0</v>
      </c>
      <c r="M47" s="57"/>
      <c r="N47" s="57"/>
      <c r="O47" s="57"/>
      <c r="P47" s="57"/>
      <c r="Q47" s="52" t="b">
        <f t="shared" si="2"/>
        <v>1</v>
      </c>
    </row>
    <row r="48" spans="1:17" x14ac:dyDescent="0.45">
      <c r="A48" s="23">
        <v>40483</v>
      </c>
      <c r="B48" s="29">
        <v>647</v>
      </c>
      <c r="C48" s="29">
        <v>607</v>
      </c>
      <c r="D48" s="33"/>
      <c r="E48" s="34"/>
      <c r="F48" s="6">
        <f t="shared" si="3"/>
        <v>0</v>
      </c>
      <c r="G48" s="6">
        <f t="shared" si="0"/>
        <v>0</v>
      </c>
      <c r="H48" s="6">
        <f t="shared" si="1"/>
        <v>647</v>
      </c>
      <c r="I48" s="6">
        <f t="shared" si="4"/>
        <v>0</v>
      </c>
      <c r="J48" s="34"/>
      <c r="K48" s="6">
        <f t="shared" si="5"/>
        <v>0</v>
      </c>
      <c r="L48" s="44">
        <f t="shared" si="6"/>
        <v>0</v>
      </c>
      <c r="M48" s="57"/>
      <c r="N48" s="57"/>
      <c r="O48" s="57"/>
      <c r="P48" s="57"/>
      <c r="Q48" s="52" t="b">
        <f t="shared" si="2"/>
        <v>1</v>
      </c>
    </row>
    <row r="49" spans="1:17" x14ac:dyDescent="0.45">
      <c r="A49" s="23">
        <v>40513</v>
      </c>
      <c r="B49" s="29">
        <v>502</v>
      </c>
      <c r="C49" s="29">
        <v>529</v>
      </c>
      <c r="D49" s="33"/>
      <c r="E49" s="34"/>
      <c r="F49" s="6">
        <f t="shared" si="3"/>
        <v>0</v>
      </c>
      <c r="G49" s="6">
        <f t="shared" si="0"/>
        <v>0</v>
      </c>
      <c r="H49" s="6">
        <f t="shared" si="1"/>
        <v>502</v>
      </c>
      <c r="I49" s="6">
        <f t="shared" si="4"/>
        <v>0</v>
      </c>
      <c r="J49" s="34"/>
      <c r="K49" s="6">
        <f t="shared" si="5"/>
        <v>0</v>
      </c>
      <c r="L49" s="44">
        <f t="shared" si="6"/>
        <v>0</v>
      </c>
      <c r="M49" s="57"/>
      <c r="N49" s="57"/>
      <c r="O49" s="57"/>
      <c r="P49" s="57"/>
      <c r="Q49" s="52" t="b">
        <f t="shared" si="2"/>
        <v>1</v>
      </c>
    </row>
    <row r="50" spans="1:17" x14ac:dyDescent="0.45">
      <c r="A50" s="23">
        <v>40544</v>
      </c>
      <c r="B50" s="29">
        <v>463</v>
      </c>
      <c r="C50" s="29">
        <v>510</v>
      </c>
      <c r="D50" s="33"/>
      <c r="E50" s="34"/>
      <c r="F50" s="6">
        <f t="shared" si="3"/>
        <v>0</v>
      </c>
      <c r="G50" s="6">
        <f t="shared" si="0"/>
        <v>0</v>
      </c>
      <c r="H50" s="6">
        <f t="shared" si="1"/>
        <v>463</v>
      </c>
      <c r="I50" s="6">
        <f t="shared" si="4"/>
        <v>0</v>
      </c>
      <c r="J50" s="34"/>
      <c r="K50" s="6">
        <f t="shared" si="5"/>
        <v>0</v>
      </c>
      <c r="L50" s="44">
        <f t="shared" si="6"/>
        <v>0</v>
      </c>
      <c r="M50" s="57"/>
      <c r="N50" s="57"/>
      <c r="O50" s="57"/>
      <c r="P50" s="57"/>
      <c r="Q50" s="52" t="b">
        <f t="shared" si="2"/>
        <v>1</v>
      </c>
    </row>
    <row r="51" spans="1:17" x14ac:dyDescent="0.45">
      <c r="A51" s="23">
        <v>40575</v>
      </c>
      <c r="B51" s="29">
        <v>483</v>
      </c>
      <c r="C51" s="29">
        <v>495</v>
      </c>
      <c r="D51" s="33"/>
      <c r="E51" s="34"/>
      <c r="F51" s="6">
        <f t="shared" si="3"/>
        <v>0</v>
      </c>
      <c r="G51" s="6">
        <f t="shared" si="0"/>
        <v>0</v>
      </c>
      <c r="H51" s="6">
        <f t="shared" si="1"/>
        <v>483</v>
      </c>
      <c r="I51" s="6">
        <f t="shared" si="4"/>
        <v>0</v>
      </c>
      <c r="J51" s="34"/>
      <c r="K51" s="6">
        <f t="shared" si="5"/>
        <v>0</v>
      </c>
      <c r="L51" s="44">
        <f t="shared" si="6"/>
        <v>0</v>
      </c>
      <c r="M51" s="57"/>
      <c r="N51" s="57"/>
      <c r="O51" s="57"/>
      <c r="P51" s="57"/>
      <c r="Q51" s="52" t="b">
        <f t="shared" si="2"/>
        <v>1</v>
      </c>
    </row>
    <row r="52" spans="1:17" x14ac:dyDescent="0.45">
      <c r="A52" s="23">
        <v>40603</v>
      </c>
      <c r="B52" s="29">
        <v>540</v>
      </c>
      <c r="C52" s="29">
        <v>530</v>
      </c>
      <c r="D52" s="33"/>
      <c r="E52" s="34"/>
      <c r="F52" s="6">
        <f t="shared" si="3"/>
        <v>0</v>
      </c>
      <c r="G52" s="6">
        <f t="shared" si="0"/>
        <v>0</v>
      </c>
      <c r="H52" s="6">
        <f t="shared" si="1"/>
        <v>540</v>
      </c>
      <c r="I52" s="6">
        <f t="shared" si="4"/>
        <v>0</v>
      </c>
      <c r="J52" s="34"/>
      <c r="K52" s="6">
        <f t="shared" si="5"/>
        <v>0</v>
      </c>
      <c r="L52" s="44">
        <f t="shared" si="6"/>
        <v>0</v>
      </c>
      <c r="M52" s="57"/>
      <c r="N52" s="57"/>
      <c r="O52" s="57"/>
      <c r="P52" s="57"/>
      <c r="Q52" s="52" t="b">
        <f t="shared" si="2"/>
        <v>1</v>
      </c>
    </row>
    <row r="53" spans="1:17" x14ac:dyDescent="0.45">
      <c r="A53" s="23">
        <v>40634</v>
      </c>
      <c r="B53" s="29">
        <v>521</v>
      </c>
      <c r="C53" s="29">
        <v>559</v>
      </c>
      <c r="D53" s="33"/>
      <c r="E53" s="34"/>
      <c r="F53" s="6">
        <f t="shared" si="3"/>
        <v>0</v>
      </c>
      <c r="G53" s="6">
        <f t="shared" si="0"/>
        <v>0</v>
      </c>
      <c r="H53" s="6">
        <f t="shared" si="1"/>
        <v>521</v>
      </c>
      <c r="I53" s="6">
        <f t="shared" si="4"/>
        <v>0</v>
      </c>
      <c r="J53" s="34"/>
      <c r="K53" s="6">
        <f t="shared" si="5"/>
        <v>0</v>
      </c>
      <c r="L53" s="44">
        <f t="shared" si="6"/>
        <v>0</v>
      </c>
      <c r="M53" s="57"/>
      <c r="N53" s="57"/>
      <c r="O53" s="57"/>
      <c r="P53" s="57"/>
      <c r="Q53" s="52" t="b">
        <f t="shared" si="2"/>
        <v>1</v>
      </c>
    </row>
    <row r="54" spans="1:17" x14ac:dyDescent="0.45">
      <c r="A54" s="23">
        <v>40664</v>
      </c>
      <c r="B54" s="29">
        <v>714</v>
      </c>
      <c r="C54" s="29">
        <v>541</v>
      </c>
      <c r="D54" s="33"/>
      <c r="E54" s="34"/>
      <c r="F54" s="6">
        <f t="shared" si="3"/>
        <v>0</v>
      </c>
      <c r="G54" s="6">
        <f t="shared" si="0"/>
        <v>0</v>
      </c>
      <c r="H54" s="6">
        <f t="shared" si="1"/>
        <v>714</v>
      </c>
      <c r="I54" s="6">
        <f t="shared" si="4"/>
        <v>0</v>
      </c>
      <c r="J54" s="34"/>
      <c r="K54" s="6">
        <f t="shared" si="5"/>
        <v>0</v>
      </c>
      <c r="L54" s="44">
        <f t="shared" si="6"/>
        <v>0</v>
      </c>
      <c r="M54" s="57"/>
      <c r="N54" s="57"/>
      <c r="O54" s="57"/>
      <c r="P54" s="57"/>
      <c r="Q54" s="52" t="b">
        <f t="shared" si="2"/>
        <v>1</v>
      </c>
    </row>
    <row r="55" spans="1:17" x14ac:dyDescent="0.45">
      <c r="A55" s="23">
        <v>40695</v>
      </c>
      <c r="B55" s="29">
        <v>533</v>
      </c>
      <c r="C55" s="29">
        <v>593</v>
      </c>
      <c r="D55" s="33"/>
      <c r="E55" s="34"/>
      <c r="F55" s="6">
        <f t="shared" si="3"/>
        <v>0</v>
      </c>
      <c r="G55" s="6">
        <f t="shared" si="0"/>
        <v>0</v>
      </c>
      <c r="H55" s="6">
        <f t="shared" si="1"/>
        <v>533</v>
      </c>
      <c r="I55" s="6">
        <f t="shared" si="4"/>
        <v>0</v>
      </c>
      <c r="J55" s="34"/>
      <c r="K55" s="6">
        <f t="shared" si="5"/>
        <v>0</v>
      </c>
      <c r="L55" s="44">
        <f t="shared" si="6"/>
        <v>0</v>
      </c>
      <c r="M55" s="57"/>
      <c r="N55" s="57"/>
      <c r="O55" s="57"/>
      <c r="P55" s="57"/>
      <c r="Q55" s="52" t="b">
        <f t="shared" si="2"/>
        <v>1</v>
      </c>
    </row>
    <row r="56" spans="1:17" x14ac:dyDescent="0.45">
      <c r="A56" s="23">
        <v>40725</v>
      </c>
      <c r="B56" s="29">
        <v>496</v>
      </c>
      <c r="C56" s="29">
        <v>502</v>
      </c>
      <c r="D56" s="33"/>
      <c r="E56" s="34"/>
      <c r="F56" s="6">
        <f t="shared" si="3"/>
        <v>0</v>
      </c>
      <c r="G56" s="6">
        <f t="shared" si="0"/>
        <v>0</v>
      </c>
      <c r="H56" s="6">
        <f t="shared" si="1"/>
        <v>496</v>
      </c>
      <c r="I56" s="6">
        <f t="shared" si="4"/>
        <v>0</v>
      </c>
      <c r="J56" s="34"/>
      <c r="K56" s="6">
        <f t="shared" si="5"/>
        <v>0</v>
      </c>
      <c r="L56" s="44">
        <f t="shared" si="6"/>
        <v>0</v>
      </c>
      <c r="M56" s="57"/>
      <c r="N56" s="57"/>
      <c r="O56" s="57"/>
      <c r="P56" s="57"/>
      <c r="Q56" s="52" t="b">
        <f t="shared" si="2"/>
        <v>1</v>
      </c>
    </row>
    <row r="57" spans="1:17" x14ac:dyDescent="0.45">
      <c r="A57" s="23">
        <v>40756</v>
      </c>
      <c r="B57" s="29">
        <v>449</v>
      </c>
      <c r="C57" s="29">
        <v>581</v>
      </c>
      <c r="D57" s="33"/>
      <c r="E57" s="34"/>
      <c r="F57" s="6">
        <f t="shared" si="3"/>
        <v>0</v>
      </c>
      <c r="G57" s="6">
        <f t="shared" si="0"/>
        <v>0</v>
      </c>
      <c r="H57" s="6">
        <f t="shared" si="1"/>
        <v>449</v>
      </c>
      <c r="I57" s="6">
        <f t="shared" si="4"/>
        <v>0</v>
      </c>
      <c r="J57" s="34"/>
      <c r="K57" s="6">
        <f t="shared" si="5"/>
        <v>0</v>
      </c>
      <c r="L57" s="44">
        <f t="shared" si="6"/>
        <v>0</v>
      </c>
      <c r="M57" s="57"/>
      <c r="N57" s="57"/>
      <c r="O57" s="57"/>
      <c r="P57" s="57"/>
      <c r="Q57" s="52" t="b">
        <f t="shared" si="2"/>
        <v>1</v>
      </c>
    </row>
    <row r="58" spans="1:17" x14ac:dyDescent="0.45">
      <c r="A58" s="23">
        <v>40787</v>
      </c>
      <c r="B58" s="29">
        <v>531</v>
      </c>
      <c r="C58" s="29">
        <v>568</v>
      </c>
      <c r="D58" s="33"/>
      <c r="E58" s="34"/>
      <c r="F58" s="6">
        <f t="shared" si="3"/>
        <v>0</v>
      </c>
      <c r="G58" s="6">
        <f t="shared" si="0"/>
        <v>0</v>
      </c>
      <c r="H58" s="6">
        <f t="shared" si="1"/>
        <v>531</v>
      </c>
      <c r="I58" s="6">
        <f t="shared" si="4"/>
        <v>0</v>
      </c>
      <c r="J58" s="34"/>
      <c r="K58" s="6">
        <f t="shared" si="5"/>
        <v>0</v>
      </c>
      <c r="L58" s="44">
        <f t="shared" si="6"/>
        <v>0</v>
      </c>
      <c r="M58" s="57"/>
      <c r="N58" s="57"/>
      <c r="O58" s="57"/>
      <c r="P58" s="57"/>
      <c r="Q58" s="52" t="b">
        <f t="shared" si="2"/>
        <v>1</v>
      </c>
    </row>
    <row r="59" spans="1:17" x14ac:dyDescent="0.45">
      <c r="A59" s="23">
        <v>40817</v>
      </c>
      <c r="B59" s="29">
        <v>639</v>
      </c>
      <c r="C59" s="29">
        <v>615</v>
      </c>
      <c r="D59" s="33"/>
      <c r="E59" s="34"/>
      <c r="F59" s="6">
        <f t="shared" si="3"/>
        <v>0</v>
      </c>
      <c r="G59" s="6">
        <f t="shared" si="0"/>
        <v>0</v>
      </c>
      <c r="H59" s="6">
        <f t="shared" si="1"/>
        <v>639</v>
      </c>
      <c r="I59" s="6">
        <f t="shared" si="4"/>
        <v>0</v>
      </c>
      <c r="J59" s="34"/>
      <c r="K59" s="6">
        <f t="shared" si="5"/>
        <v>0</v>
      </c>
      <c r="L59" s="44">
        <f t="shared" si="6"/>
        <v>0</v>
      </c>
      <c r="M59" s="57"/>
      <c r="N59" s="57"/>
      <c r="O59" s="57"/>
      <c r="P59" s="57"/>
      <c r="Q59" s="52" t="b">
        <f t="shared" si="2"/>
        <v>1</v>
      </c>
    </row>
    <row r="60" spans="1:17" x14ac:dyDescent="0.45">
      <c r="A60" s="23">
        <v>40848</v>
      </c>
      <c r="B60" s="29">
        <v>591</v>
      </c>
      <c r="C60" s="29">
        <v>648</v>
      </c>
      <c r="D60" s="33"/>
      <c r="E60" s="34"/>
      <c r="F60" s="6">
        <f t="shared" si="3"/>
        <v>0</v>
      </c>
      <c r="G60" s="6">
        <f t="shared" si="0"/>
        <v>0</v>
      </c>
      <c r="H60" s="6">
        <f t="shared" si="1"/>
        <v>591</v>
      </c>
      <c r="I60" s="6">
        <f t="shared" si="4"/>
        <v>0</v>
      </c>
      <c r="J60" s="34"/>
      <c r="K60" s="6">
        <f t="shared" si="5"/>
        <v>0</v>
      </c>
      <c r="L60" s="44">
        <f t="shared" si="6"/>
        <v>0</v>
      </c>
      <c r="M60" s="57"/>
      <c r="N60" s="57"/>
      <c r="O60" s="57"/>
      <c r="P60" s="57"/>
      <c r="Q60" s="52" t="b">
        <f t="shared" si="2"/>
        <v>1</v>
      </c>
    </row>
    <row r="61" spans="1:17" x14ac:dyDescent="0.45">
      <c r="A61" s="23">
        <v>40878</v>
      </c>
      <c r="B61" s="29">
        <v>328</v>
      </c>
      <c r="C61" s="29">
        <v>526</v>
      </c>
      <c r="D61" s="33"/>
      <c r="E61" s="34"/>
      <c r="F61" s="6">
        <f t="shared" si="3"/>
        <v>0</v>
      </c>
      <c r="G61" s="6">
        <f t="shared" si="0"/>
        <v>0</v>
      </c>
      <c r="H61" s="6">
        <f t="shared" si="1"/>
        <v>328</v>
      </c>
      <c r="I61" s="6">
        <f t="shared" si="4"/>
        <v>0</v>
      </c>
      <c r="J61" s="34"/>
      <c r="K61" s="6">
        <f t="shared" si="5"/>
        <v>0</v>
      </c>
      <c r="L61" s="44">
        <f t="shared" si="6"/>
        <v>0</v>
      </c>
      <c r="M61" s="57"/>
      <c r="N61" s="57"/>
      <c r="O61" s="57"/>
      <c r="P61" s="57"/>
      <c r="Q61" s="52" t="b">
        <f t="shared" si="2"/>
        <v>1</v>
      </c>
    </row>
    <row r="62" spans="1:17" x14ac:dyDescent="0.45">
      <c r="A62" s="23">
        <v>40909</v>
      </c>
      <c r="B62" s="29">
        <v>721</v>
      </c>
      <c r="C62" s="29">
        <v>436</v>
      </c>
      <c r="D62" s="33"/>
      <c r="E62" s="34"/>
      <c r="F62" s="6">
        <f t="shared" si="3"/>
        <v>0</v>
      </c>
      <c r="G62" s="6">
        <f t="shared" si="0"/>
        <v>0</v>
      </c>
      <c r="H62" s="6">
        <f t="shared" si="1"/>
        <v>721</v>
      </c>
      <c r="I62" s="6">
        <f t="shared" si="4"/>
        <v>0</v>
      </c>
      <c r="J62" s="34"/>
      <c r="K62" s="6">
        <f t="shared" si="5"/>
        <v>0</v>
      </c>
      <c r="L62" s="44">
        <f t="shared" si="6"/>
        <v>0</v>
      </c>
      <c r="M62" s="57"/>
      <c r="N62" s="57"/>
      <c r="O62" s="57"/>
      <c r="P62" s="57"/>
      <c r="Q62" s="52" t="b">
        <f t="shared" si="2"/>
        <v>1</v>
      </c>
    </row>
    <row r="63" spans="1:17" x14ac:dyDescent="0.45">
      <c r="A63" s="23">
        <v>40940</v>
      </c>
      <c r="B63" s="29">
        <v>598</v>
      </c>
      <c r="C63" s="29">
        <v>518</v>
      </c>
      <c r="D63" s="33"/>
      <c r="E63" s="34"/>
      <c r="F63" s="6">
        <f t="shared" si="3"/>
        <v>0</v>
      </c>
      <c r="G63" s="6">
        <f t="shared" si="0"/>
        <v>0</v>
      </c>
      <c r="H63" s="6">
        <f t="shared" si="1"/>
        <v>598</v>
      </c>
      <c r="I63" s="6">
        <f t="shared" si="4"/>
        <v>0</v>
      </c>
      <c r="J63" s="34"/>
      <c r="K63" s="6">
        <f t="shared" si="5"/>
        <v>0</v>
      </c>
      <c r="L63" s="44">
        <f t="shared" si="6"/>
        <v>0</v>
      </c>
      <c r="M63" s="57"/>
      <c r="N63" s="57"/>
      <c r="O63" s="57"/>
      <c r="P63" s="57"/>
      <c r="Q63" s="52" t="b">
        <f t="shared" si="2"/>
        <v>1</v>
      </c>
    </row>
    <row r="64" spans="1:17" x14ac:dyDescent="0.45">
      <c r="A64" s="23">
        <v>40969</v>
      </c>
      <c r="B64" s="29">
        <v>672</v>
      </c>
      <c r="C64" s="29">
        <v>588</v>
      </c>
      <c r="D64" s="33"/>
      <c r="E64" s="34"/>
      <c r="F64" s="6">
        <f t="shared" si="3"/>
        <v>0</v>
      </c>
      <c r="G64" s="6">
        <f t="shared" si="0"/>
        <v>0</v>
      </c>
      <c r="H64" s="6">
        <f t="shared" si="1"/>
        <v>672</v>
      </c>
      <c r="I64" s="6">
        <f t="shared" si="4"/>
        <v>0</v>
      </c>
      <c r="J64" s="34"/>
      <c r="K64" s="6">
        <f t="shared" si="5"/>
        <v>0</v>
      </c>
      <c r="L64" s="44">
        <f t="shared" si="6"/>
        <v>0</v>
      </c>
      <c r="M64" s="57"/>
      <c r="N64" s="57"/>
      <c r="O64" s="57"/>
      <c r="P64" s="57"/>
      <c r="Q64" s="52" t="b">
        <f t="shared" si="2"/>
        <v>1</v>
      </c>
    </row>
    <row r="65" spans="1:17" x14ac:dyDescent="0.45">
      <c r="A65" s="23">
        <v>41000</v>
      </c>
      <c r="B65" s="29">
        <v>625</v>
      </c>
      <c r="C65" s="29">
        <v>651</v>
      </c>
      <c r="D65" s="33"/>
      <c r="E65" s="34"/>
      <c r="F65" s="6">
        <f t="shared" si="3"/>
        <v>0</v>
      </c>
      <c r="G65" s="6">
        <f t="shared" si="0"/>
        <v>0</v>
      </c>
      <c r="H65" s="6">
        <f t="shared" si="1"/>
        <v>625</v>
      </c>
      <c r="I65" s="6">
        <f t="shared" si="4"/>
        <v>0</v>
      </c>
      <c r="J65" s="34"/>
      <c r="K65" s="6">
        <f t="shared" si="5"/>
        <v>0</v>
      </c>
      <c r="L65" s="44">
        <f t="shared" si="6"/>
        <v>0</v>
      </c>
      <c r="M65" s="57"/>
      <c r="N65" s="57"/>
      <c r="O65" s="57"/>
      <c r="P65" s="57"/>
      <c r="Q65" s="52" t="b">
        <f t="shared" si="2"/>
        <v>1</v>
      </c>
    </row>
    <row r="66" spans="1:17" x14ac:dyDescent="0.45">
      <c r="A66" s="23">
        <v>41030</v>
      </c>
      <c r="B66" s="29">
        <v>670</v>
      </c>
      <c r="C66" s="29">
        <v>644</v>
      </c>
      <c r="D66" s="33"/>
      <c r="E66" s="34"/>
      <c r="F66" s="6">
        <f t="shared" si="3"/>
        <v>0</v>
      </c>
      <c r="G66" s="6">
        <f t="shared" ref="G66:G122" si="7">MIN(B66,F66)</f>
        <v>0</v>
      </c>
      <c r="H66" s="6">
        <f t="shared" ref="H66:H122" si="8">B66-G66</f>
        <v>670</v>
      </c>
      <c r="I66" s="6">
        <f t="shared" si="4"/>
        <v>0</v>
      </c>
      <c r="J66" s="34"/>
      <c r="K66" s="6">
        <f t="shared" si="5"/>
        <v>0</v>
      </c>
      <c r="L66" s="44">
        <f t="shared" si="6"/>
        <v>0</v>
      </c>
      <c r="M66" s="57"/>
      <c r="N66" s="57"/>
      <c r="O66" s="57"/>
      <c r="P66" s="57"/>
      <c r="Q66" s="52" t="b">
        <f t="shared" si="2"/>
        <v>1</v>
      </c>
    </row>
    <row r="67" spans="1:17" x14ac:dyDescent="0.45">
      <c r="A67" s="23">
        <v>41061</v>
      </c>
      <c r="B67" s="29">
        <v>621</v>
      </c>
      <c r="C67" s="29">
        <v>651</v>
      </c>
      <c r="D67" s="33"/>
      <c r="E67" s="34"/>
      <c r="F67" s="6">
        <f t="shared" si="3"/>
        <v>0</v>
      </c>
      <c r="G67" s="6">
        <f t="shared" si="7"/>
        <v>0</v>
      </c>
      <c r="H67" s="6">
        <f t="shared" si="8"/>
        <v>621</v>
      </c>
      <c r="I67" s="6">
        <f t="shared" si="4"/>
        <v>0</v>
      </c>
      <c r="J67" s="34"/>
      <c r="K67" s="6">
        <f t="shared" si="5"/>
        <v>0</v>
      </c>
      <c r="L67" s="44">
        <f t="shared" si="6"/>
        <v>0</v>
      </c>
      <c r="M67" s="57"/>
      <c r="N67" s="57"/>
      <c r="O67" s="57"/>
      <c r="P67" s="57"/>
      <c r="Q67" s="52" t="b">
        <f t="shared" ref="Q67:Q122" si="9">SUM(M67:O67)=F67</f>
        <v>1</v>
      </c>
    </row>
    <row r="68" spans="1:17" x14ac:dyDescent="0.45">
      <c r="A68" s="23">
        <v>41091</v>
      </c>
      <c r="B68" s="29">
        <v>537</v>
      </c>
      <c r="C68" s="29">
        <v>561</v>
      </c>
      <c r="D68" s="33"/>
      <c r="E68" s="34"/>
      <c r="F68" s="6">
        <f t="shared" ref="F68:F122" si="10">I67+K67</f>
        <v>0</v>
      </c>
      <c r="G68" s="6">
        <f t="shared" si="7"/>
        <v>0</v>
      </c>
      <c r="H68" s="6">
        <f t="shared" si="8"/>
        <v>537</v>
      </c>
      <c r="I68" s="6">
        <f t="shared" ref="I68:I122" si="11">F68-G68</f>
        <v>0</v>
      </c>
      <c r="J68" s="34"/>
      <c r="K68" s="6">
        <f t="shared" ref="K68:K122" si="12">L67</f>
        <v>0</v>
      </c>
      <c r="L68" s="44">
        <f t="shared" ref="L68:L122" si="13">MAX(0,D68-F68-K68)</f>
        <v>0</v>
      </c>
      <c r="M68" s="57"/>
      <c r="N68" s="57"/>
      <c r="O68" s="57"/>
      <c r="P68" s="57"/>
      <c r="Q68" s="52" t="b">
        <f t="shared" si="9"/>
        <v>1</v>
      </c>
    </row>
    <row r="69" spans="1:17" x14ac:dyDescent="0.45">
      <c r="A69" s="23">
        <v>41122</v>
      </c>
      <c r="B69" s="29">
        <v>579</v>
      </c>
      <c r="C69" s="29">
        <v>643</v>
      </c>
      <c r="D69" s="33"/>
      <c r="E69" s="34"/>
      <c r="F69" s="6">
        <f t="shared" si="10"/>
        <v>0</v>
      </c>
      <c r="G69" s="6">
        <f t="shared" si="7"/>
        <v>0</v>
      </c>
      <c r="H69" s="6">
        <f t="shared" si="8"/>
        <v>579</v>
      </c>
      <c r="I69" s="6">
        <f t="shared" si="11"/>
        <v>0</v>
      </c>
      <c r="J69" s="34"/>
      <c r="K69" s="6">
        <f t="shared" si="12"/>
        <v>0</v>
      </c>
      <c r="L69" s="44">
        <f t="shared" si="13"/>
        <v>0</v>
      </c>
      <c r="M69" s="57"/>
      <c r="N69" s="57"/>
      <c r="O69" s="57"/>
      <c r="P69" s="57"/>
      <c r="Q69" s="52" t="b">
        <f t="shared" si="9"/>
        <v>1</v>
      </c>
    </row>
    <row r="70" spans="1:17" x14ac:dyDescent="0.45">
      <c r="A70" s="23">
        <v>41153</v>
      </c>
      <c r="B70" s="29">
        <v>572</v>
      </c>
      <c r="C70" s="29">
        <v>659</v>
      </c>
      <c r="D70" s="33"/>
      <c r="E70" s="34"/>
      <c r="F70" s="6">
        <f t="shared" si="10"/>
        <v>0</v>
      </c>
      <c r="G70" s="6">
        <f t="shared" si="7"/>
        <v>0</v>
      </c>
      <c r="H70" s="6">
        <f t="shared" si="8"/>
        <v>572</v>
      </c>
      <c r="I70" s="6">
        <f t="shared" si="11"/>
        <v>0</v>
      </c>
      <c r="J70" s="34"/>
      <c r="K70" s="6">
        <f t="shared" si="12"/>
        <v>0</v>
      </c>
      <c r="L70" s="44">
        <f t="shared" si="13"/>
        <v>0</v>
      </c>
      <c r="M70" s="57"/>
      <c r="N70" s="57"/>
      <c r="O70" s="57"/>
      <c r="P70" s="57"/>
      <c r="Q70" s="52" t="b">
        <f t="shared" si="9"/>
        <v>1</v>
      </c>
    </row>
    <row r="71" spans="1:17" x14ac:dyDescent="0.45">
      <c r="A71" s="23">
        <v>41183</v>
      </c>
      <c r="B71" s="29">
        <v>686</v>
      </c>
      <c r="C71" s="29">
        <v>701</v>
      </c>
      <c r="D71" s="33"/>
      <c r="E71" s="34"/>
      <c r="F71" s="6">
        <f t="shared" si="10"/>
        <v>0</v>
      </c>
      <c r="G71" s="6">
        <f t="shared" si="7"/>
        <v>0</v>
      </c>
      <c r="H71" s="6">
        <f t="shared" si="8"/>
        <v>686</v>
      </c>
      <c r="I71" s="6">
        <f t="shared" si="11"/>
        <v>0</v>
      </c>
      <c r="J71" s="34"/>
      <c r="K71" s="6">
        <f t="shared" si="12"/>
        <v>0</v>
      </c>
      <c r="L71" s="44">
        <f t="shared" si="13"/>
        <v>0</v>
      </c>
      <c r="M71" s="57"/>
      <c r="N71" s="57"/>
      <c r="O71" s="57"/>
      <c r="P71" s="57"/>
      <c r="Q71" s="52" t="b">
        <f t="shared" si="9"/>
        <v>1</v>
      </c>
    </row>
    <row r="72" spans="1:17" x14ac:dyDescent="0.45">
      <c r="A72" s="23">
        <v>41214</v>
      </c>
      <c r="B72" s="29">
        <v>640</v>
      </c>
      <c r="C72" s="29">
        <v>725</v>
      </c>
      <c r="D72" s="33"/>
      <c r="E72" s="34"/>
      <c r="F72" s="6">
        <f t="shared" si="10"/>
        <v>0</v>
      </c>
      <c r="G72" s="6">
        <f t="shared" si="7"/>
        <v>0</v>
      </c>
      <c r="H72" s="6">
        <f t="shared" si="8"/>
        <v>640</v>
      </c>
      <c r="I72" s="6">
        <f t="shared" si="11"/>
        <v>0</v>
      </c>
      <c r="J72" s="34"/>
      <c r="K72" s="6">
        <f t="shared" si="12"/>
        <v>0</v>
      </c>
      <c r="L72" s="44">
        <f t="shared" si="13"/>
        <v>0</v>
      </c>
      <c r="M72" s="57"/>
      <c r="N72" s="57"/>
      <c r="O72" s="57"/>
      <c r="P72" s="57"/>
      <c r="Q72" s="52" t="b">
        <f t="shared" si="9"/>
        <v>1</v>
      </c>
    </row>
    <row r="73" spans="1:17" x14ac:dyDescent="0.45">
      <c r="A73" s="23">
        <v>41244</v>
      </c>
      <c r="B73" s="29">
        <v>404</v>
      </c>
      <c r="C73" s="29">
        <v>583</v>
      </c>
      <c r="D73" s="33"/>
      <c r="E73" s="34"/>
      <c r="F73" s="6">
        <f t="shared" si="10"/>
        <v>0</v>
      </c>
      <c r="G73" s="6">
        <f t="shared" si="7"/>
        <v>0</v>
      </c>
      <c r="H73" s="6">
        <f t="shared" si="8"/>
        <v>404</v>
      </c>
      <c r="I73" s="6">
        <f t="shared" si="11"/>
        <v>0</v>
      </c>
      <c r="J73" s="34"/>
      <c r="K73" s="6">
        <f t="shared" si="12"/>
        <v>0</v>
      </c>
      <c r="L73" s="44">
        <f t="shared" si="13"/>
        <v>0</v>
      </c>
      <c r="M73" s="57"/>
      <c r="N73" s="57"/>
      <c r="O73" s="57"/>
      <c r="P73" s="57"/>
      <c r="Q73" s="52" t="b">
        <f t="shared" si="9"/>
        <v>1</v>
      </c>
    </row>
    <row r="74" spans="1:17" x14ac:dyDescent="0.45">
      <c r="A74" s="23">
        <v>41275</v>
      </c>
      <c r="B74" s="29">
        <v>652</v>
      </c>
      <c r="C74" s="29">
        <v>495</v>
      </c>
      <c r="D74" s="33"/>
      <c r="E74" s="34"/>
      <c r="F74" s="6">
        <f t="shared" si="10"/>
        <v>0</v>
      </c>
      <c r="G74" s="6">
        <f t="shared" si="7"/>
        <v>0</v>
      </c>
      <c r="H74" s="6">
        <f t="shared" si="8"/>
        <v>652</v>
      </c>
      <c r="I74" s="6">
        <f t="shared" si="11"/>
        <v>0</v>
      </c>
      <c r="J74" s="34"/>
      <c r="K74" s="6">
        <f t="shared" si="12"/>
        <v>0</v>
      </c>
      <c r="L74" s="44">
        <f t="shared" si="13"/>
        <v>0</v>
      </c>
      <c r="M74" s="57"/>
      <c r="N74" s="57"/>
      <c r="O74" s="57"/>
      <c r="P74" s="57"/>
      <c r="Q74" s="52" t="b">
        <f t="shared" si="9"/>
        <v>1</v>
      </c>
    </row>
    <row r="75" spans="1:17" x14ac:dyDescent="0.45">
      <c r="A75" s="23">
        <v>41306</v>
      </c>
      <c r="B75" s="29">
        <v>533</v>
      </c>
      <c r="C75" s="29">
        <v>531</v>
      </c>
      <c r="D75" s="33"/>
      <c r="E75" s="34"/>
      <c r="F75" s="6">
        <f t="shared" si="10"/>
        <v>0</v>
      </c>
      <c r="G75" s="6">
        <f t="shared" si="7"/>
        <v>0</v>
      </c>
      <c r="H75" s="6">
        <f t="shared" si="8"/>
        <v>533</v>
      </c>
      <c r="I75" s="6">
        <f t="shared" si="11"/>
        <v>0</v>
      </c>
      <c r="J75" s="34"/>
      <c r="K75" s="6">
        <f t="shared" si="12"/>
        <v>0</v>
      </c>
      <c r="L75" s="44">
        <f t="shared" si="13"/>
        <v>0</v>
      </c>
      <c r="M75" s="57"/>
      <c r="N75" s="57"/>
      <c r="O75" s="57"/>
      <c r="P75" s="57"/>
      <c r="Q75" s="52" t="b">
        <f t="shared" si="9"/>
        <v>1</v>
      </c>
    </row>
    <row r="76" spans="1:17" x14ac:dyDescent="0.45">
      <c r="A76" s="23">
        <v>41334</v>
      </c>
      <c r="B76" s="29">
        <v>473</v>
      </c>
      <c r="C76" s="29">
        <v>564</v>
      </c>
      <c r="D76" s="33"/>
      <c r="E76" s="34"/>
      <c r="F76" s="6">
        <f t="shared" si="10"/>
        <v>0</v>
      </c>
      <c r="G76" s="6">
        <f t="shared" si="7"/>
        <v>0</v>
      </c>
      <c r="H76" s="6">
        <f t="shared" si="8"/>
        <v>473</v>
      </c>
      <c r="I76" s="6">
        <f t="shared" si="11"/>
        <v>0</v>
      </c>
      <c r="J76" s="34"/>
      <c r="K76" s="6">
        <f t="shared" si="12"/>
        <v>0</v>
      </c>
      <c r="L76" s="44">
        <f t="shared" si="13"/>
        <v>0</v>
      </c>
      <c r="M76" s="57"/>
      <c r="N76" s="57"/>
      <c r="O76" s="57"/>
      <c r="P76" s="57"/>
      <c r="Q76" s="52" t="b">
        <f t="shared" si="9"/>
        <v>1</v>
      </c>
    </row>
    <row r="77" spans="1:17" x14ac:dyDescent="0.45">
      <c r="A77" s="23">
        <v>41365</v>
      </c>
      <c r="B77" s="29">
        <v>646</v>
      </c>
      <c r="C77" s="29">
        <v>546</v>
      </c>
      <c r="D77" s="33"/>
      <c r="E77" s="34"/>
      <c r="F77" s="6">
        <f t="shared" si="10"/>
        <v>0</v>
      </c>
      <c r="G77" s="6">
        <f t="shared" si="7"/>
        <v>0</v>
      </c>
      <c r="H77" s="6">
        <f t="shared" si="8"/>
        <v>646</v>
      </c>
      <c r="I77" s="6">
        <f t="shared" si="11"/>
        <v>0</v>
      </c>
      <c r="J77" s="34"/>
      <c r="K77" s="6">
        <f t="shared" si="12"/>
        <v>0</v>
      </c>
      <c r="L77" s="44">
        <f t="shared" si="13"/>
        <v>0</v>
      </c>
      <c r="M77" s="57"/>
      <c r="N77" s="57"/>
      <c r="O77" s="57"/>
      <c r="P77" s="57"/>
      <c r="Q77" s="52" t="b">
        <f t="shared" si="9"/>
        <v>1</v>
      </c>
    </row>
    <row r="78" spans="1:17" x14ac:dyDescent="0.45">
      <c r="A78" s="23">
        <v>41395</v>
      </c>
      <c r="B78" s="29">
        <v>662</v>
      </c>
      <c r="C78" s="29">
        <v>561</v>
      </c>
      <c r="D78" s="33"/>
      <c r="E78" s="34"/>
      <c r="F78" s="6">
        <f t="shared" si="10"/>
        <v>0</v>
      </c>
      <c r="G78" s="6">
        <f t="shared" si="7"/>
        <v>0</v>
      </c>
      <c r="H78" s="6">
        <f t="shared" si="8"/>
        <v>662</v>
      </c>
      <c r="I78" s="6">
        <f t="shared" si="11"/>
        <v>0</v>
      </c>
      <c r="J78" s="34"/>
      <c r="K78" s="6">
        <f t="shared" si="12"/>
        <v>0</v>
      </c>
      <c r="L78" s="44">
        <f t="shared" si="13"/>
        <v>0</v>
      </c>
      <c r="M78" s="57"/>
      <c r="N78" s="57"/>
      <c r="O78" s="57"/>
      <c r="P78" s="57"/>
      <c r="Q78" s="52" t="b">
        <f t="shared" si="9"/>
        <v>1</v>
      </c>
    </row>
    <row r="79" spans="1:17" x14ac:dyDescent="0.45">
      <c r="A79" s="23">
        <v>41426</v>
      </c>
      <c r="B79" s="29">
        <v>494</v>
      </c>
      <c r="C79" s="29">
        <v>579</v>
      </c>
      <c r="D79" s="33"/>
      <c r="E79" s="34"/>
      <c r="F79" s="6">
        <f t="shared" si="10"/>
        <v>0</v>
      </c>
      <c r="G79" s="6">
        <f t="shared" si="7"/>
        <v>0</v>
      </c>
      <c r="H79" s="6">
        <f t="shared" si="8"/>
        <v>494</v>
      </c>
      <c r="I79" s="6">
        <f t="shared" si="11"/>
        <v>0</v>
      </c>
      <c r="J79" s="34"/>
      <c r="K79" s="6">
        <f t="shared" si="12"/>
        <v>0</v>
      </c>
      <c r="L79" s="44">
        <f t="shared" si="13"/>
        <v>0</v>
      </c>
      <c r="M79" s="57"/>
      <c r="N79" s="57"/>
      <c r="O79" s="57"/>
      <c r="P79" s="57"/>
      <c r="Q79" s="52" t="b">
        <f t="shared" si="9"/>
        <v>1</v>
      </c>
    </row>
    <row r="80" spans="1:17" x14ac:dyDescent="0.45">
      <c r="A80" s="23">
        <v>41456</v>
      </c>
      <c r="B80" s="29">
        <v>513</v>
      </c>
      <c r="C80" s="29">
        <v>472</v>
      </c>
      <c r="D80" s="33"/>
      <c r="E80" s="34"/>
      <c r="F80" s="6">
        <f t="shared" si="10"/>
        <v>0</v>
      </c>
      <c r="G80" s="6">
        <f t="shared" si="7"/>
        <v>0</v>
      </c>
      <c r="H80" s="6">
        <f t="shared" si="8"/>
        <v>513</v>
      </c>
      <c r="I80" s="6">
        <f t="shared" si="11"/>
        <v>0</v>
      </c>
      <c r="J80" s="34"/>
      <c r="K80" s="6">
        <f t="shared" si="12"/>
        <v>0</v>
      </c>
      <c r="L80" s="44">
        <f t="shared" si="13"/>
        <v>0</v>
      </c>
      <c r="M80" s="57"/>
      <c r="N80" s="57"/>
      <c r="O80" s="57"/>
      <c r="P80" s="57"/>
      <c r="Q80" s="52" t="b">
        <f t="shared" si="9"/>
        <v>1</v>
      </c>
    </row>
    <row r="81" spans="1:17" x14ac:dyDescent="0.45">
      <c r="A81" s="23">
        <v>41487</v>
      </c>
      <c r="B81" s="29">
        <v>620</v>
      </c>
      <c r="C81" s="29">
        <v>553</v>
      </c>
      <c r="D81" s="33"/>
      <c r="E81" s="34"/>
      <c r="F81" s="6">
        <f t="shared" si="10"/>
        <v>0</v>
      </c>
      <c r="G81" s="6">
        <f t="shared" si="7"/>
        <v>0</v>
      </c>
      <c r="H81" s="6">
        <f t="shared" si="8"/>
        <v>620</v>
      </c>
      <c r="I81" s="6">
        <f t="shared" si="11"/>
        <v>0</v>
      </c>
      <c r="J81" s="34"/>
      <c r="K81" s="6">
        <f t="shared" si="12"/>
        <v>0</v>
      </c>
      <c r="L81" s="44">
        <f t="shared" si="13"/>
        <v>0</v>
      </c>
      <c r="M81" s="57"/>
      <c r="N81" s="57"/>
      <c r="O81" s="57"/>
      <c r="P81" s="57"/>
      <c r="Q81" s="52" t="b">
        <f t="shared" si="9"/>
        <v>1</v>
      </c>
    </row>
    <row r="82" spans="1:17" x14ac:dyDescent="0.45">
      <c r="A82" s="23">
        <v>41518</v>
      </c>
      <c r="B82" s="29">
        <v>681</v>
      </c>
      <c r="C82" s="29">
        <v>603</v>
      </c>
      <c r="D82" s="33"/>
      <c r="E82" s="34"/>
      <c r="F82" s="6">
        <f t="shared" si="10"/>
        <v>0</v>
      </c>
      <c r="G82" s="6">
        <f t="shared" si="7"/>
        <v>0</v>
      </c>
      <c r="H82" s="6">
        <f t="shared" si="8"/>
        <v>681</v>
      </c>
      <c r="I82" s="6">
        <f t="shared" si="11"/>
        <v>0</v>
      </c>
      <c r="J82" s="34"/>
      <c r="K82" s="6">
        <f t="shared" si="12"/>
        <v>0</v>
      </c>
      <c r="L82" s="44">
        <f t="shared" si="13"/>
        <v>0</v>
      </c>
      <c r="M82" s="57"/>
      <c r="N82" s="57"/>
      <c r="O82" s="57"/>
      <c r="P82" s="57"/>
      <c r="Q82" s="52" t="b">
        <f t="shared" si="9"/>
        <v>1</v>
      </c>
    </row>
    <row r="83" spans="1:17" x14ac:dyDescent="0.45">
      <c r="A83" s="23">
        <v>41548</v>
      </c>
      <c r="B83" s="29">
        <v>579</v>
      </c>
      <c r="C83" s="29">
        <v>702</v>
      </c>
      <c r="D83" s="33"/>
      <c r="E83" s="34"/>
      <c r="F83" s="6">
        <f t="shared" si="10"/>
        <v>0</v>
      </c>
      <c r="G83" s="6">
        <f t="shared" si="7"/>
        <v>0</v>
      </c>
      <c r="H83" s="6">
        <f t="shared" si="8"/>
        <v>579</v>
      </c>
      <c r="I83" s="6">
        <f t="shared" si="11"/>
        <v>0</v>
      </c>
      <c r="J83" s="34"/>
      <c r="K83" s="6">
        <f t="shared" si="12"/>
        <v>0</v>
      </c>
      <c r="L83" s="44">
        <f t="shared" si="13"/>
        <v>0</v>
      </c>
      <c r="M83" s="57"/>
      <c r="N83" s="57"/>
      <c r="O83" s="57"/>
      <c r="P83" s="57"/>
      <c r="Q83" s="52" t="b">
        <f t="shared" si="9"/>
        <v>1</v>
      </c>
    </row>
    <row r="84" spans="1:17" x14ac:dyDescent="0.45">
      <c r="A84" s="23">
        <v>41579</v>
      </c>
      <c r="B84" s="29">
        <v>586</v>
      </c>
      <c r="C84" s="29">
        <v>693</v>
      </c>
      <c r="D84" s="33"/>
      <c r="E84" s="34"/>
      <c r="F84" s="6">
        <f t="shared" si="10"/>
        <v>0</v>
      </c>
      <c r="G84" s="6">
        <f t="shared" si="7"/>
        <v>0</v>
      </c>
      <c r="H84" s="6">
        <f t="shared" si="8"/>
        <v>586</v>
      </c>
      <c r="I84" s="6">
        <f t="shared" si="11"/>
        <v>0</v>
      </c>
      <c r="J84" s="34"/>
      <c r="K84" s="6">
        <f t="shared" si="12"/>
        <v>0</v>
      </c>
      <c r="L84" s="44">
        <f t="shared" si="13"/>
        <v>0</v>
      </c>
      <c r="M84" s="57"/>
      <c r="N84" s="57"/>
      <c r="O84" s="57"/>
      <c r="P84" s="57"/>
      <c r="Q84" s="52" t="b">
        <f t="shared" si="9"/>
        <v>1</v>
      </c>
    </row>
    <row r="85" spans="1:17" x14ac:dyDescent="0.45">
      <c r="A85" s="23">
        <v>41609</v>
      </c>
      <c r="B85" s="29">
        <v>437</v>
      </c>
      <c r="C85" s="29">
        <v>550</v>
      </c>
      <c r="D85" s="33"/>
      <c r="E85" s="34"/>
      <c r="F85" s="6">
        <f t="shared" si="10"/>
        <v>0</v>
      </c>
      <c r="G85" s="6">
        <f t="shared" si="7"/>
        <v>0</v>
      </c>
      <c r="H85" s="6">
        <f t="shared" si="8"/>
        <v>437</v>
      </c>
      <c r="I85" s="6">
        <f t="shared" si="11"/>
        <v>0</v>
      </c>
      <c r="J85" s="34"/>
      <c r="K85" s="6">
        <f t="shared" si="12"/>
        <v>0</v>
      </c>
      <c r="L85" s="44">
        <f t="shared" si="13"/>
        <v>0</v>
      </c>
      <c r="M85" s="57"/>
      <c r="N85" s="57"/>
      <c r="O85" s="57"/>
      <c r="P85" s="57"/>
      <c r="Q85" s="52" t="b">
        <f t="shared" si="9"/>
        <v>1</v>
      </c>
    </row>
    <row r="86" spans="1:17" x14ac:dyDescent="0.45">
      <c r="A86" s="23">
        <v>41640</v>
      </c>
      <c r="B86" s="29">
        <v>919</v>
      </c>
      <c r="C86" s="29">
        <v>487</v>
      </c>
      <c r="D86" s="33"/>
      <c r="E86" s="34"/>
      <c r="F86" s="6">
        <f t="shared" si="10"/>
        <v>0</v>
      </c>
      <c r="G86" s="6">
        <f t="shared" si="7"/>
        <v>0</v>
      </c>
      <c r="H86" s="6">
        <f t="shared" si="8"/>
        <v>919</v>
      </c>
      <c r="I86" s="6">
        <f t="shared" si="11"/>
        <v>0</v>
      </c>
      <c r="J86" s="34"/>
      <c r="K86" s="6">
        <f t="shared" si="12"/>
        <v>0</v>
      </c>
      <c r="L86" s="44">
        <f t="shared" si="13"/>
        <v>0</v>
      </c>
      <c r="M86" s="57"/>
      <c r="N86" s="57"/>
      <c r="O86" s="57"/>
      <c r="P86" s="57"/>
      <c r="Q86" s="52" t="b">
        <f t="shared" si="9"/>
        <v>1</v>
      </c>
    </row>
    <row r="87" spans="1:17" x14ac:dyDescent="0.45">
      <c r="A87" s="23">
        <v>41671</v>
      </c>
      <c r="B87" s="29">
        <v>896</v>
      </c>
      <c r="C87" s="29">
        <v>624</v>
      </c>
      <c r="D87" s="33"/>
      <c r="E87" s="34"/>
      <c r="F87" s="6">
        <f t="shared" si="10"/>
        <v>0</v>
      </c>
      <c r="G87" s="6">
        <f t="shared" si="7"/>
        <v>0</v>
      </c>
      <c r="H87" s="6">
        <f t="shared" si="8"/>
        <v>896</v>
      </c>
      <c r="I87" s="6">
        <f t="shared" si="11"/>
        <v>0</v>
      </c>
      <c r="J87" s="34"/>
      <c r="K87" s="6">
        <f t="shared" si="12"/>
        <v>0</v>
      </c>
      <c r="L87" s="44">
        <f t="shared" si="13"/>
        <v>0</v>
      </c>
      <c r="M87" s="57"/>
      <c r="N87" s="57"/>
      <c r="O87" s="57"/>
      <c r="P87" s="57"/>
      <c r="Q87" s="52" t="b">
        <f t="shared" si="9"/>
        <v>1</v>
      </c>
    </row>
    <row r="88" spans="1:17" x14ac:dyDescent="0.45">
      <c r="A88" s="23">
        <v>41699</v>
      </c>
      <c r="B88" s="29">
        <v>1016</v>
      </c>
      <c r="C88" s="29">
        <v>788</v>
      </c>
      <c r="D88" s="33"/>
      <c r="E88" s="34"/>
      <c r="F88" s="6">
        <f t="shared" si="10"/>
        <v>0</v>
      </c>
      <c r="G88" s="6">
        <f t="shared" si="7"/>
        <v>0</v>
      </c>
      <c r="H88" s="6">
        <f t="shared" si="8"/>
        <v>1016</v>
      </c>
      <c r="I88" s="6">
        <f t="shared" si="11"/>
        <v>0</v>
      </c>
      <c r="J88" s="34"/>
      <c r="K88" s="6">
        <f t="shared" si="12"/>
        <v>0</v>
      </c>
      <c r="L88" s="44">
        <f t="shared" si="13"/>
        <v>0</v>
      </c>
      <c r="M88" s="57"/>
      <c r="N88" s="57"/>
      <c r="O88" s="57"/>
      <c r="P88" s="57"/>
      <c r="Q88" s="52" t="b">
        <f t="shared" si="9"/>
        <v>1</v>
      </c>
    </row>
    <row r="89" spans="1:17" x14ac:dyDescent="0.45">
      <c r="A89" s="23">
        <v>41730</v>
      </c>
      <c r="B89" s="29">
        <v>946</v>
      </c>
      <c r="C89" s="29">
        <v>938</v>
      </c>
      <c r="D89" s="33"/>
      <c r="E89" s="34"/>
      <c r="F89" s="6">
        <f t="shared" si="10"/>
        <v>0</v>
      </c>
      <c r="G89" s="6">
        <f t="shared" si="7"/>
        <v>0</v>
      </c>
      <c r="H89" s="6">
        <f t="shared" si="8"/>
        <v>946</v>
      </c>
      <c r="I89" s="6">
        <f t="shared" si="11"/>
        <v>0</v>
      </c>
      <c r="J89" s="34"/>
      <c r="K89" s="6">
        <f t="shared" si="12"/>
        <v>0</v>
      </c>
      <c r="L89" s="44">
        <f t="shared" si="13"/>
        <v>0</v>
      </c>
      <c r="M89" s="57"/>
      <c r="N89" s="57"/>
      <c r="O89" s="57"/>
      <c r="P89" s="57"/>
      <c r="Q89" s="52" t="b">
        <f t="shared" si="9"/>
        <v>1</v>
      </c>
    </row>
    <row r="90" spans="1:17" x14ac:dyDescent="0.45">
      <c r="A90" s="23">
        <v>41760</v>
      </c>
      <c r="B90" s="29">
        <v>733</v>
      </c>
      <c r="C90" s="29">
        <v>972</v>
      </c>
      <c r="D90" s="33"/>
      <c r="E90" s="34"/>
      <c r="F90" s="6">
        <f t="shared" si="10"/>
        <v>0</v>
      </c>
      <c r="G90" s="6">
        <f t="shared" si="7"/>
        <v>0</v>
      </c>
      <c r="H90" s="6">
        <f t="shared" si="8"/>
        <v>733</v>
      </c>
      <c r="I90" s="6">
        <f t="shared" si="11"/>
        <v>0</v>
      </c>
      <c r="J90" s="34"/>
      <c r="K90" s="6">
        <f t="shared" si="12"/>
        <v>0</v>
      </c>
      <c r="L90" s="44">
        <f t="shared" si="13"/>
        <v>0</v>
      </c>
      <c r="M90" s="57"/>
      <c r="N90" s="57"/>
      <c r="O90" s="57"/>
      <c r="P90" s="57"/>
      <c r="Q90" s="52" t="b">
        <f t="shared" si="9"/>
        <v>1</v>
      </c>
    </row>
    <row r="91" spans="1:17" x14ac:dyDescent="0.45">
      <c r="A91" s="23">
        <v>41791</v>
      </c>
      <c r="B91" s="29">
        <v>644</v>
      </c>
      <c r="C91" s="29">
        <v>914</v>
      </c>
      <c r="D91" s="33"/>
      <c r="E91" s="34"/>
      <c r="F91" s="6">
        <f t="shared" si="10"/>
        <v>0</v>
      </c>
      <c r="G91" s="6">
        <f t="shared" si="7"/>
        <v>0</v>
      </c>
      <c r="H91" s="6">
        <f t="shared" si="8"/>
        <v>644</v>
      </c>
      <c r="I91" s="6">
        <f t="shared" si="11"/>
        <v>0</v>
      </c>
      <c r="J91" s="34"/>
      <c r="K91" s="6">
        <f t="shared" si="12"/>
        <v>0</v>
      </c>
      <c r="L91" s="44">
        <f t="shared" si="13"/>
        <v>0</v>
      </c>
      <c r="M91" s="57"/>
      <c r="N91" s="57"/>
      <c r="O91" s="57"/>
      <c r="P91" s="57"/>
      <c r="Q91" s="52" t="b">
        <f t="shared" si="9"/>
        <v>1</v>
      </c>
    </row>
    <row r="92" spans="1:17" x14ac:dyDescent="0.45">
      <c r="A92" s="23">
        <v>41821</v>
      </c>
      <c r="B92" s="29">
        <v>670</v>
      </c>
      <c r="C92" s="29">
        <v>730</v>
      </c>
      <c r="D92" s="33"/>
      <c r="E92" s="34"/>
      <c r="F92" s="6">
        <f t="shared" si="10"/>
        <v>0</v>
      </c>
      <c r="G92" s="6">
        <f t="shared" si="7"/>
        <v>0</v>
      </c>
      <c r="H92" s="6">
        <f t="shared" si="8"/>
        <v>670</v>
      </c>
      <c r="I92" s="6">
        <f t="shared" si="11"/>
        <v>0</v>
      </c>
      <c r="J92" s="34"/>
      <c r="K92" s="6">
        <f t="shared" si="12"/>
        <v>0</v>
      </c>
      <c r="L92" s="44">
        <f t="shared" si="13"/>
        <v>0</v>
      </c>
      <c r="M92" s="57"/>
      <c r="N92" s="57"/>
      <c r="O92" s="57"/>
      <c r="P92" s="57"/>
      <c r="Q92" s="52" t="b">
        <f t="shared" si="9"/>
        <v>1</v>
      </c>
    </row>
    <row r="93" spans="1:17" x14ac:dyDescent="0.45">
      <c r="A93" s="23">
        <v>41852</v>
      </c>
      <c r="B93" s="29">
        <v>816</v>
      </c>
      <c r="C93" s="29">
        <v>827</v>
      </c>
      <c r="D93" s="33"/>
      <c r="E93" s="34"/>
      <c r="F93" s="6">
        <f t="shared" si="10"/>
        <v>0</v>
      </c>
      <c r="G93" s="6">
        <f t="shared" si="7"/>
        <v>0</v>
      </c>
      <c r="H93" s="6">
        <f t="shared" si="8"/>
        <v>816</v>
      </c>
      <c r="I93" s="6">
        <f t="shared" si="11"/>
        <v>0</v>
      </c>
      <c r="J93" s="34"/>
      <c r="K93" s="6">
        <f t="shared" si="12"/>
        <v>0</v>
      </c>
      <c r="L93" s="44">
        <f t="shared" si="13"/>
        <v>0</v>
      </c>
      <c r="M93" s="57"/>
      <c r="N93" s="57"/>
      <c r="O93" s="57"/>
      <c r="P93" s="57"/>
      <c r="Q93" s="52" t="b">
        <f t="shared" si="9"/>
        <v>1</v>
      </c>
    </row>
    <row r="94" spans="1:17" x14ac:dyDescent="0.45">
      <c r="A94" s="23">
        <v>41883</v>
      </c>
      <c r="B94" s="29">
        <v>670</v>
      </c>
      <c r="C94" s="29">
        <v>874</v>
      </c>
      <c r="D94" s="33"/>
      <c r="E94" s="34"/>
      <c r="F94" s="6">
        <f t="shared" si="10"/>
        <v>0</v>
      </c>
      <c r="G94" s="6">
        <f t="shared" si="7"/>
        <v>0</v>
      </c>
      <c r="H94" s="6">
        <f t="shared" si="8"/>
        <v>670</v>
      </c>
      <c r="I94" s="6">
        <f t="shared" si="11"/>
        <v>0</v>
      </c>
      <c r="J94" s="34"/>
      <c r="K94" s="6">
        <f t="shared" si="12"/>
        <v>0</v>
      </c>
      <c r="L94" s="44">
        <f t="shared" si="13"/>
        <v>0</v>
      </c>
      <c r="M94" s="57"/>
      <c r="N94" s="57"/>
      <c r="O94" s="57"/>
      <c r="P94" s="57"/>
      <c r="Q94" s="52" t="b">
        <f t="shared" si="9"/>
        <v>1</v>
      </c>
    </row>
    <row r="95" spans="1:17" x14ac:dyDescent="0.45">
      <c r="A95" s="23">
        <v>41913</v>
      </c>
      <c r="B95" s="29">
        <v>778</v>
      </c>
      <c r="C95" s="29">
        <v>900</v>
      </c>
      <c r="D95" s="33"/>
      <c r="E95" s="34"/>
      <c r="F95" s="6">
        <f t="shared" si="10"/>
        <v>0</v>
      </c>
      <c r="G95" s="6">
        <f t="shared" si="7"/>
        <v>0</v>
      </c>
      <c r="H95" s="6">
        <f t="shared" si="8"/>
        <v>778</v>
      </c>
      <c r="I95" s="6">
        <f t="shared" si="11"/>
        <v>0</v>
      </c>
      <c r="J95" s="34"/>
      <c r="K95" s="6">
        <f t="shared" si="12"/>
        <v>0</v>
      </c>
      <c r="L95" s="44">
        <f t="shared" si="13"/>
        <v>0</v>
      </c>
      <c r="M95" s="57"/>
      <c r="N95" s="57"/>
      <c r="O95" s="57"/>
      <c r="P95" s="57"/>
      <c r="Q95" s="52" t="b">
        <f t="shared" si="9"/>
        <v>1</v>
      </c>
    </row>
    <row r="96" spans="1:17" x14ac:dyDescent="0.45">
      <c r="A96" s="23">
        <v>41944</v>
      </c>
      <c r="B96" s="29">
        <v>710</v>
      </c>
      <c r="C96" s="29">
        <v>892</v>
      </c>
      <c r="D96" s="33"/>
      <c r="E96" s="34"/>
      <c r="F96" s="6">
        <f t="shared" si="10"/>
        <v>0</v>
      </c>
      <c r="G96" s="6">
        <f t="shared" si="7"/>
        <v>0</v>
      </c>
      <c r="H96" s="6">
        <f t="shared" si="8"/>
        <v>710</v>
      </c>
      <c r="I96" s="6">
        <f t="shared" si="11"/>
        <v>0</v>
      </c>
      <c r="J96" s="34"/>
      <c r="K96" s="6">
        <f t="shared" si="12"/>
        <v>0</v>
      </c>
      <c r="L96" s="44">
        <f t="shared" si="13"/>
        <v>0</v>
      </c>
      <c r="M96" s="57"/>
      <c r="N96" s="57"/>
      <c r="O96" s="57"/>
      <c r="P96" s="57"/>
      <c r="Q96" s="52" t="b">
        <f t="shared" si="9"/>
        <v>1</v>
      </c>
    </row>
    <row r="97" spans="1:17" x14ac:dyDescent="0.45">
      <c r="A97" s="23">
        <v>41974</v>
      </c>
      <c r="B97" s="29">
        <v>804</v>
      </c>
      <c r="C97" s="29">
        <v>687</v>
      </c>
      <c r="D97" s="33"/>
      <c r="E97" s="34"/>
      <c r="F97" s="6">
        <f t="shared" si="10"/>
        <v>0</v>
      </c>
      <c r="G97" s="6">
        <f t="shared" si="7"/>
        <v>0</v>
      </c>
      <c r="H97" s="6">
        <f t="shared" si="8"/>
        <v>804</v>
      </c>
      <c r="I97" s="6">
        <f t="shared" si="11"/>
        <v>0</v>
      </c>
      <c r="J97" s="34"/>
      <c r="K97" s="6">
        <f t="shared" si="12"/>
        <v>0</v>
      </c>
      <c r="L97" s="44">
        <f t="shared" si="13"/>
        <v>0</v>
      </c>
      <c r="M97" s="57"/>
      <c r="N97" s="57"/>
      <c r="O97" s="57"/>
      <c r="P97" s="57"/>
      <c r="Q97" s="52" t="b">
        <f t="shared" si="9"/>
        <v>1</v>
      </c>
    </row>
    <row r="98" spans="1:17" x14ac:dyDescent="0.45">
      <c r="A98" s="23">
        <v>42005</v>
      </c>
      <c r="B98" s="29">
        <v>649</v>
      </c>
      <c r="C98" s="29">
        <v>688</v>
      </c>
      <c r="D98" s="33"/>
      <c r="E98" s="34"/>
      <c r="F98" s="6">
        <f t="shared" si="10"/>
        <v>0</v>
      </c>
      <c r="G98" s="6">
        <f t="shared" si="7"/>
        <v>0</v>
      </c>
      <c r="H98" s="6">
        <f t="shared" si="8"/>
        <v>649</v>
      </c>
      <c r="I98" s="6">
        <f t="shared" si="11"/>
        <v>0</v>
      </c>
      <c r="J98" s="34"/>
      <c r="K98" s="6">
        <f t="shared" si="12"/>
        <v>0</v>
      </c>
      <c r="L98" s="44">
        <f t="shared" si="13"/>
        <v>0</v>
      </c>
      <c r="M98" s="57"/>
      <c r="N98" s="57"/>
      <c r="O98" s="57"/>
      <c r="P98" s="57"/>
      <c r="Q98" s="52" t="b">
        <f t="shared" si="9"/>
        <v>1</v>
      </c>
    </row>
    <row r="99" spans="1:17" x14ac:dyDescent="0.45">
      <c r="A99" s="23">
        <v>42036</v>
      </c>
      <c r="B99" s="29">
        <v>636</v>
      </c>
      <c r="C99" s="29">
        <v>658</v>
      </c>
      <c r="D99" s="33"/>
      <c r="E99" s="34"/>
      <c r="F99" s="6">
        <f t="shared" si="10"/>
        <v>0</v>
      </c>
      <c r="G99" s="6">
        <f t="shared" si="7"/>
        <v>0</v>
      </c>
      <c r="H99" s="6">
        <f t="shared" si="8"/>
        <v>636</v>
      </c>
      <c r="I99" s="6">
        <f t="shared" si="11"/>
        <v>0</v>
      </c>
      <c r="J99" s="34"/>
      <c r="K99" s="6">
        <f t="shared" si="12"/>
        <v>0</v>
      </c>
      <c r="L99" s="44">
        <f t="shared" si="13"/>
        <v>0</v>
      </c>
      <c r="M99" s="57"/>
      <c r="N99" s="57"/>
      <c r="O99" s="57"/>
      <c r="P99" s="57"/>
      <c r="Q99" s="52" t="b">
        <f t="shared" si="9"/>
        <v>1</v>
      </c>
    </row>
    <row r="100" spans="1:17" x14ac:dyDescent="0.45">
      <c r="A100" s="23">
        <v>42064</v>
      </c>
      <c r="B100" s="29">
        <v>785</v>
      </c>
      <c r="C100" s="29">
        <v>685</v>
      </c>
      <c r="D100" s="33"/>
      <c r="E100" s="34"/>
      <c r="F100" s="6">
        <f t="shared" si="10"/>
        <v>0</v>
      </c>
      <c r="G100" s="6">
        <f t="shared" si="7"/>
        <v>0</v>
      </c>
      <c r="H100" s="6">
        <f t="shared" si="8"/>
        <v>785</v>
      </c>
      <c r="I100" s="6">
        <f t="shared" si="11"/>
        <v>0</v>
      </c>
      <c r="J100" s="34"/>
      <c r="K100" s="6">
        <f t="shared" si="12"/>
        <v>0</v>
      </c>
      <c r="L100" s="44">
        <f t="shared" si="13"/>
        <v>0</v>
      </c>
      <c r="M100" s="57"/>
      <c r="N100" s="57"/>
      <c r="O100" s="57"/>
      <c r="P100" s="57"/>
      <c r="Q100" s="52" t="b">
        <f t="shared" si="9"/>
        <v>1</v>
      </c>
    </row>
    <row r="101" spans="1:17" x14ac:dyDescent="0.45">
      <c r="A101" s="23">
        <v>42095</v>
      </c>
      <c r="B101" s="29">
        <v>733</v>
      </c>
      <c r="C101" s="29">
        <v>736</v>
      </c>
      <c r="D101" s="33"/>
      <c r="E101" s="34"/>
      <c r="F101" s="6">
        <f t="shared" si="10"/>
        <v>0</v>
      </c>
      <c r="G101" s="6">
        <f t="shared" si="7"/>
        <v>0</v>
      </c>
      <c r="H101" s="6">
        <f t="shared" si="8"/>
        <v>733</v>
      </c>
      <c r="I101" s="6">
        <f t="shared" si="11"/>
        <v>0</v>
      </c>
      <c r="J101" s="34"/>
      <c r="K101" s="6">
        <f t="shared" si="12"/>
        <v>0</v>
      </c>
      <c r="L101" s="44">
        <f t="shared" si="13"/>
        <v>0</v>
      </c>
      <c r="M101" s="57"/>
      <c r="N101" s="57"/>
      <c r="O101" s="57"/>
      <c r="P101" s="57"/>
      <c r="Q101" s="52" t="b">
        <f t="shared" si="9"/>
        <v>1</v>
      </c>
    </row>
    <row r="102" spans="1:17" x14ac:dyDescent="0.45">
      <c r="A102" s="23">
        <v>42125</v>
      </c>
      <c r="B102" s="29">
        <v>693</v>
      </c>
      <c r="C102" s="29">
        <v>715</v>
      </c>
      <c r="D102" s="33"/>
      <c r="E102" s="34"/>
      <c r="F102" s="6">
        <f t="shared" si="10"/>
        <v>0</v>
      </c>
      <c r="G102" s="6">
        <f t="shared" si="7"/>
        <v>0</v>
      </c>
      <c r="H102" s="6">
        <f t="shared" si="8"/>
        <v>693</v>
      </c>
      <c r="I102" s="6">
        <f t="shared" si="11"/>
        <v>0</v>
      </c>
      <c r="J102" s="34"/>
      <c r="K102" s="6">
        <f t="shared" si="12"/>
        <v>0</v>
      </c>
      <c r="L102" s="44">
        <f t="shared" si="13"/>
        <v>0</v>
      </c>
      <c r="M102" s="57"/>
      <c r="N102" s="57"/>
      <c r="O102" s="57"/>
      <c r="P102" s="57"/>
      <c r="Q102" s="52" t="b">
        <f t="shared" si="9"/>
        <v>1</v>
      </c>
    </row>
    <row r="103" spans="1:17" x14ac:dyDescent="0.45">
      <c r="A103" s="23">
        <v>42156</v>
      </c>
      <c r="B103" s="29">
        <v>849</v>
      </c>
      <c r="C103" s="29">
        <v>686</v>
      </c>
      <c r="D103" s="33"/>
      <c r="E103" s="34"/>
      <c r="F103" s="6">
        <f t="shared" si="10"/>
        <v>0</v>
      </c>
      <c r="G103" s="6">
        <f t="shared" si="7"/>
        <v>0</v>
      </c>
      <c r="H103" s="6">
        <f t="shared" si="8"/>
        <v>849</v>
      </c>
      <c r="I103" s="6">
        <f t="shared" si="11"/>
        <v>0</v>
      </c>
      <c r="J103" s="34"/>
      <c r="K103" s="6">
        <f t="shared" si="12"/>
        <v>0</v>
      </c>
      <c r="L103" s="44">
        <f t="shared" si="13"/>
        <v>0</v>
      </c>
      <c r="M103" s="57"/>
      <c r="N103" s="57"/>
      <c r="O103" s="57"/>
      <c r="P103" s="57"/>
      <c r="Q103" s="52" t="b">
        <f t="shared" si="9"/>
        <v>1</v>
      </c>
    </row>
    <row r="104" spans="1:17" x14ac:dyDescent="0.45">
      <c r="A104" s="23">
        <v>42186</v>
      </c>
      <c r="B104" s="29">
        <v>617</v>
      </c>
      <c r="C104" s="29">
        <v>633</v>
      </c>
      <c r="D104" s="33"/>
      <c r="E104" s="34"/>
      <c r="F104" s="6">
        <f t="shared" si="10"/>
        <v>0</v>
      </c>
      <c r="G104" s="6">
        <f t="shared" si="7"/>
        <v>0</v>
      </c>
      <c r="H104" s="6">
        <f t="shared" si="8"/>
        <v>617</v>
      </c>
      <c r="I104" s="6">
        <f t="shared" si="11"/>
        <v>0</v>
      </c>
      <c r="J104" s="34"/>
      <c r="K104" s="6">
        <f t="shared" si="12"/>
        <v>0</v>
      </c>
      <c r="L104" s="44">
        <f t="shared" si="13"/>
        <v>0</v>
      </c>
      <c r="M104" s="57"/>
      <c r="N104" s="57"/>
      <c r="O104" s="57"/>
      <c r="P104" s="57"/>
      <c r="Q104" s="52" t="b">
        <f t="shared" si="9"/>
        <v>1</v>
      </c>
    </row>
    <row r="105" spans="1:17" x14ac:dyDescent="0.45">
      <c r="A105" s="23">
        <v>42217</v>
      </c>
      <c r="B105" s="29">
        <v>860</v>
      </c>
      <c r="C105" s="29">
        <v>720</v>
      </c>
      <c r="D105" s="33"/>
      <c r="E105" s="34"/>
      <c r="F105" s="6">
        <f t="shared" si="10"/>
        <v>0</v>
      </c>
      <c r="G105" s="6">
        <f t="shared" si="7"/>
        <v>0</v>
      </c>
      <c r="H105" s="6">
        <f t="shared" si="8"/>
        <v>860</v>
      </c>
      <c r="I105" s="6">
        <f t="shared" si="11"/>
        <v>0</v>
      </c>
      <c r="J105" s="34"/>
      <c r="K105" s="6">
        <f t="shared" si="12"/>
        <v>0</v>
      </c>
      <c r="L105" s="44">
        <f t="shared" si="13"/>
        <v>0</v>
      </c>
      <c r="M105" s="57"/>
      <c r="N105" s="57"/>
      <c r="O105" s="57"/>
      <c r="P105" s="57"/>
      <c r="Q105" s="52" t="b">
        <f t="shared" si="9"/>
        <v>1</v>
      </c>
    </row>
    <row r="106" spans="1:17" x14ac:dyDescent="0.45">
      <c r="A106" s="23">
        <v>42248</v>
      </c>
      <c r="B106" s="29">
        <v>777</v>
      </c>
      <c r="C106" s="29">
        <v>807</v>
      </c>
      <c r="D106" s="33"/>
      <c r="E106" s="34"/>
      <c r="F106" s="6">
        <f t="shared" si="10"/>
        <v>0</v>
      </c>
      <c r="G106" s="6">
        <f t="shared" si="7"/>
        <v>0</v>
      </c>
      <c r="H106" s="6">
        <f t="shared" si="8"/>
        <v>777</v>
      </c>
      <c r="I106" s="6">
        <f t="shared" si="11"/>
        <v>0</v>
      </c>
      <c r="J106" s="34"/>
      <c r="K106" s="6">
        <f t="shared" si="12"/>
        <v>0</v>
      </c>
      <c r="L106" s="44">
        <f t="shared" si="13"/>
        <v>0</v>
      </c>
      <c r="M106" s="57"/>
      <c r="N106" s="57"/>
      <c r="O106" s="57"/>
      <c r="P106" s="57"/>
      <c r="Q106" s="52" t="b">
        <f t="shared" si="9"/>
        <v>1</v>
      </c>
    </row>
    <row r="107" spans="1:17" x14ac:dyDescent="0.45">
      <c r="A107" s="23">
        <v>42278</v>
      </c>
      <c r="B107" s="29">
        <v>1010</v>
      </c>
      <c r="C107" s="29">
        <v>892</v>
      </c>
      <c r="D107" s="33"/>
      <c r="E107" s="34"/>
      <c r="F107" s="6">
        <f t="shared" si="10"/>
        <v>0</v>
      </c>
      <c r="G107" s="6">
        <f t="shared" si="7"/>
        <v>0</v>
      </c>
      <c r="H107" s="6">
        <f t="shared" si="8"/>
        <v>1010</v>
      </c>
      <c r="I107" s="6">
        <f t="shared" si="11"/>
        <v>0</v>
      </c>
      <c r="J107" s="34"/>
      <c r="K107" s="6">
        <f t="shared" si="12"/>
        <v>0</v>
      </c>
      <c r="L107" s="44">
        <f t="shared" si="13"/>
        <v>0</v>
      </c>
      <c r="M107" s="57"/>
      <c r="N107" s="57"/>
      <c r="O107" s="57"/>
      <c r="P107" s="57"/>
      <c r="Q107" s="52" t="b">
        <f t="shared" si="9"/>
        <v>1</v>
      </c>
    </row>
    <row r="108" spans="1:17" x14ac:dyDescent="0.45">
      <c r="A108" s="23">
        <v>42309</v>
      </c>
      <c r="B108" s="29">
        <v>934</v>
      </c>
      <c r="C108" s="29">
        <v>982</v>
      </c>
      <c r="D108" s="33"/>
      <c r="E108" s="34"/>
      <c r="F108" s="6">
        <f t="shared" si="10"/>
        <v>0</v>
      </c>
      <c r="G108" s="6">
        <f t="shared" si="7"/>
        <v>0</v>
      </c>
      <c r="H108" s="6">
        <f t="shared" si="8"/>
        <v>934</v>
      </c>
      <c r="I108" s="6">
        <f t="shared" si="11"/>
        <v>0</v>
      </c>
      <c r="J108" s="34"/>
      <c r="K108" s="6">
        <f t="shared" si="12"/>
        <v>0</v>
      </c>
      <c r="L108" s="44">
        <f t="shared" si="13"/>
        <v>0</v>
      </c>
      <c r="M108" s="57"/>
      <c r="N108" s="57"/>
      <c r="O108" s="57"/>
      <c r="P108" s="57"/>
      <c r="Q108" s="52" t="b">
        <f t="shared" si="9"/>
        <v>1</v>
      </c>
    </row>
    <row r="109" spans="1:17" x14ac:dyDescent="0.45">
      <c r="A109" s="23">
        <v>42339</v>
      </c>
      <c r="B109" s="29">
        <v>1024</v>
      </c>
      <c r="C109" s="29">
        <v>823</v>
      </c>
      <c r="D109" s="33"/>
      <c r="E109" s="34"/>
      <c r="F109" s="6">
        <f t="shared" si="10"/>
        <v>0</v>
      </c>
      <c r="G109" s="6">
        <f t="shared" si="7"/>
        <v>0</v>
      </c>
      <c r="H109" s="6">
        <f t="shared" si="8"/>
        <v>1024</v>
      </c>
      <c r="I109" s="6">
        <f t="shared" si="11"/>
        <v>0</v>
      </c>
      <c r="J109" s="34"/>
      <c r="K109" s="6">
        <f t="shared" si="12"/>
        <v>0</v>
      </c>
      <c r="L109" s="44">
        <f t="shared" si="13"/>
        <v>0</v>
      </c>
      <c r="M109" s="57"/>
      <c r="N109" s="57"/>
      <c r="O109" s="57"/>
      <c r="P109" s="57"/>
      <c r="Q109" s="52" t="b">
        <f t="shared" si="9"/>
        <v>1</v>
      </c>
    </row>
    <row r="110" spans="1:17" x14ac:dyDescent="0.45">
      <c r="A110" s="23">
        <v>42370</v>
      </c>
      <c r="B110" s="29">
        <v>1089</v>
      </c>
      <c r="C110" s="29">
        <v>874</v>
      </c>
      <c r="D110" s="33"/>
      <c r="E110" s="34"/>
      <c r="F110" s="6">
        <f t="shared" si="10"/>
        <v>0</v>
      </c>
      <c r="G110" s="6">
        <f t="shared" si="7"/>
        <v>0</v>
      </c>
      <c r="H110" s="6">
        <f t="shared" si="8"/>
        <v>1089</v>
      </c>
      <c r="I110" s="6">
        <f t="shared" si="11"/>
        <v>0</v>
      </c>
      <c r="J110" s="34"/>
      <c r="K110" s="6">
        <f t="shared" si="12"/>
        <v>0</v>
      </c>
      <c r="L110" s="44">
        <f t="shared" si="13"/>
        <v>0</v>
      </c>
      <c r="M110" s="57"/>
      <c r="N110" s="57"/>
      <c r="O110" s="57"/>
      <c r="P110" s="57"/>
      <c r="Q110" s="52" t="b">
        <f t="shared" si="9"/>
        <v>1</v>
      </c>
    </row>
    <row r="111" spans="1:17" x14ac:dyDescent="0.45">
      <c r="A111" s="23">
        <v>42401</v>
      </c>
      <c r="B111" s="29">
        <v>899</v>
      </c>
      <c r="C111" s="29">
        <v>962</v>
      </c>
      <c r="D111" s="33"/>
      <c r="E111" s="34"/>
      <c r="F111" s="6">
        <f t="shared" si="10"/>
        <v>0</v>
      </c>
      <c r="G111" s="6">
        <f t="shared" si="7"/>
        <v>0</v>
      </c>
      <c r="H111" s="6">
        <f t="shared" si="8"/>
        <v>899</v>
      </c>
      <c r="I111" s="6">
        <f t="shared" si="11"/>
        <v>0</v>
      </c>
      <c r="J111" s="34"/>
      <c r="K111" s="6">
        <f t="shared" si="12"/>
        <v>0</v>
      </c>
      <c r="L111" s="44">
        <f t="shared" si="13"/>
        <v>0</v>
      </c>
      <c r="M111" s="57"/>
      <c r="N111" s="57"/>
      <c r="O111" s="57"/>
      <c r="P111" s="57"/>
      <c r="Q111" s="52" t="b">
        <f t="shared" si="9"/>
        <v>1</v>
      </c>
    </row>
    <row r="112" spans="1:17" x14ac:dyDescent="0.45">
      <c r="A112" s="23">
        <v>42430</v>
      </c>
      <c r="B112" s="29">
        <v>933</v>
      </c>
      <c r="C112" s="29">
        <v>1043</v>
      </c>
      <c r="D112" s="33"/>
      <c r="E112" s="34"/>
      <c r="F112" s="6">
        <f t="shared" si="10"/>
        <v>0</v>
      </c>
      <c r="G112" s="6">
        <f t="shared" si="7"/>
        <v>0</v>
      </c>
      <c r="H112" s="6">
        <f t="shared" si="8"/>
        <v>933</v>
      </c>
      <c r="I112" s="6">
        <f t="shared" si="11"/>
        <v>0</v>
      </c>
      <c r="J112" s="34"/>
      <c r="K112" s="6">
        <f t="shared" si="12"/>
        <v>0</v>
      </c>
      <c r="L112" s="44">
        <f t="shared" si="13"/>
        <v>0</v>
      </c>
      <c r="M112" s="57"/>
      <c r="N112" s="57"/>
      <c r="O112" s="57"/>
      <c r="P112" s="57"/>
      <c r="Q112" s="52" t="b">
        <f t="shared" si="9"/>
        <v>1</v>
      </c>
    </row>
    <row r="113" spans="1:17" x14ac:dyDescent="0.45">
      <c r="A113" s="23">
        <v>42461</v>
      </c>
      <c r="B113" s="29">
        <v>1052</v>
      </c>
      <c r="C113" s="29">
        <v>1076</v>
      </c>
      <c r="D113" s="33"/>
      <c r="E113" s="34"/>
      <c r="F113" s="6">
        <f t="shared" si="10"/>
        <v>0</v>
      </c>
      <c r="G113" s="6">
        <f t="shared" si="7"/>
        <v>0</v>
      </c>
      <c r="H113" s="6">
        <f t="shared" si="8"/>
        <v>1052</v>
      </c>
      <c r="I113" s="6">
        <f t="shared" si="11"/>
        <v>0</v>
      </c>
      <c r="J113" s="34"/>
      <c r="K113" s="6">
        <f t="shared" si="12"/>
        <v>0</v>
      </c>
      <c r="L113" s="44">
        <f t="shared" si="13"/>
        <v>0</v>
      </c>
      <c r="M113" s="57"/>
      <c r="N113" s="57"/>
      <c r="O113" s="57"/>
      <c r="P113" s="57"/>
      <c r="Q113" s="52" t="b">
        <f t="shared" si="9"/>
        <v>1</v>
      </c>
    </row>
    <row r="114" spans="1:17" x14ac:dyDescent="0.45">
      <c r="A114" s="23">
        <v>42491</v>
      </c>
      <c r="B114" s="29">
        <v>832</v>
      </c>
      <c r="C114" s="29">
        <v>1076</v>
      </c>
      <c r="D114" s="33"/>
      <c r="E114" s="34"/>
      <c r="F114" s="6">
        <f t="shared" si="10"/>
        <v>0</v>
      </c>
      <c r="G114" s="6">
        <f t="shared" si="7"/>
        <v>0</v>
      </c>
      <c r="H114" s="6">
        <f t="shared" si="8"/>
        <v>832</v>
      </c>
      <c r="I114" s="6">
        <f t="shared" si="11"/>
        <v>0</v>
      </c>
      <c r="J114" s="34"/>
      <c r="K114" s="6">
        <f t="shared" si="12"/>
        <v>0</v>
      </c>
      <c r="L114" s="44">
        <f t="shared" si="13"/>
        <v>0</v>
      </c>
      <c r="M114" s="57"/>
      <c r="N114" s="57"/>
      <c r="O114" s="57"/>
      <c r="P114" s="57"/>
      <c r="Q114" s="52" t="b">
        <f t="shared" si="9"/>
        <v>1</v>
      </c>
    </row>
    <row r="115" spans="1:17" x14ac:dyDescent="0.45">
      <c r="A115" s="23">
        <v>42522</v>
      </c>
      <c r="B115" s="29">
        <v>808</v>
      </c>
      <c r="C115" s="29">
        <v>992</v>
      </c>
      <c r="D115" s="33"/>
      <c r="E115" s="34"/>
      <c r="F115" s="6">
        <f t="shared" si="10"/>
        <v>0</v>
      </c>
      <c r="G115" s="6">
        <f t="shared" si="7"/>
        <v>0</v>
      </c>
      <c r="H115" s="6">
        <f t="shared" si="8"/>
        <v>808</v>
      </c>
      <c r="I115" s="6">
        <f t="shared" si="11"/>
        <v>0</v>
      </c>
      <c r="J115" s="34"/>
      <c r="K115" s="6">
        <f t="shared" si="12"/>
        <v>0</v>
      </c>
      <c r="L115" s="44">
        <f t="shared" si="13"/>
        <v>0</v>
      </c>
      <c r="M115" s="57"/>
      <c r="N115" s="57"/>
      <c r="O115" s="57"/>
      <c r="P115" s="57"/>
      <c r="Q115" s="52" t="b">
        <f t="shared" si="9"/>
        <v>1</v>
      </c>
    </row>
    <row r="116" spans="1:17" x14ac:dyDescent="0.45">
      <c r="A116" s="23">
        <v>42552</v>
      </c>
      <c r="B116" s="29">
        <v>636</v>
      </c>
      <c r="C116" s="29">
        <v>804</v>
      </c>
      <c r="D116" s="33"/>
      <c r="E116" s="34"/>
      <c r="F116" s="6">
        <f t="shared" si="10"/>
        <v>0</v>
      </c>
      <c r="G116" s="6">
        <f t="shared" si="7"/>
        <v>0</v>
      </c>
      <c r="H116" s="6">
        <f t="shared" si="8"/>
        <v>636</v>
      </c>
      <c r="I116" s="6">
        <f t="shared" si="11"/>
        <v>0</v>
      </c>
      <c r="J116" s="34"/>
      <c r="K116" s="6">
        <f t="shared" si="12"/>
        <v>0</v>
      </c>
      <c r="L116" s="44">
        <f t="shared" si="13"/>
        <v>0</v>
      </c>
      <c r="M116" s="57"/>
      <c r="N116" s="57"/>
      <c r="O116" s="57"/>
      <c r="P116" s="57"/>
      <c r="Q116" s="52" t="b">
        <f t="shared" si="9"/>
        <v>1</v>
      </c>
    </row>
    <row r="117" spans="1:17" x14ac:dyDescent="0.45">
      <c r="A117" s="23">
        <v>42583</v>
      </c>
      <c r="B117" s="29">
        <v>1031</v>
      </c>
      <c r="C117" s="29">
        <v>851</v>
      </c>
      <c r="D117" s="33"/>
      <c r="E117" s="34"/>
      <c r="F117" s="6">
        <f t="shared" si="10"/>
        <v>0</v>
      </c>
      <c r="G117" s="6">
        <f t="shared" si="7"/>
        <v>0</v>
      </c>
      <c r="H117" s="6">
        <f t="shared" si="8"/>
        <v>1031</v>
      </c>
      <c r="I117" s="6">
        <f t="shared" si="11"/>
        <v>0</v>
      </c>
      <c r="J117" s="34"/>
      <c r="K117" s="6">
        <f t="shared" si="12"/>
        <v>0</v>
      </c>
      <c r="L117" s="44">
        <f t="shared" si="13"/>
        <v>0</v>
      </c>
      <c r="M117" s="57"/>
      <c r="N117" s="57"/>
      <c r="O117" s="57"/>
      <c r="P117" s="57"/>
      <c r="Q117" s="52" t="b">
        <f t="shared" si="9"/>
        <v>1</v>
      </c>
    </row>
    <row r="118" spans="1:17" x14ac:dyDescent="0.45">
      <c r="A118" s="23">
        <v>42614</v>
      </c>
      <c r="B118" s="29">
        <v>1193</v>
      </c>
      <c r="C118" s="29">
        <v>946</v>
      </c>
      <c r="D118" s="33"/>
      <c r="E118" s="34"/>
      <c r="F118" s="6">
        <f t="shared" si="10"/>
        <v>0</v>
      </c>
      <c r="G118" s="6">
        <f t="shared" si="7"/>
        <v>0</v>
      </c>
      <c r="H118" s="6">
        <f t="shared" si="8"/>
        <v>1193</v>
      </c>
      <c r="I118" s="6">
        <f t="shared" si="11"/>
        <v>0</v>
      </c>
      <c r="J118" s="34"/>
      <c r="K118" s="6">
        <f t="shared" si="12"/>
        <v>0</v>
      </c>
      <c r="L118" s="44">
        <f t="shared" si="13"/>
        <v>0</v>
      </c>
      <c r="M118" s="57"/>
      <c r="N118" s="57"/>
      <c r="O118" s="57"/>
      <c r="P118" s="57"/>
      <c r="Q118" s="52" t="b">
        <f t="shared" si="9"/>
        <v>1</v>
      </c>
    </row>
    <row r="119" spans="1:17" x14ac:dyDescent="0.45">
      <c r="A119" s="23">
        <v>42644</v>
      </c>
      <c r="B119" s="29">
        <v>1096</v>
      </c>
      <c r="C119" s="29">
        <v>1145</v>
      </c>
      <c r="D119" s="33"/>
      <c r="E119" s="34"/>
      <c r="F119" s="6">
        <f t="shared" si="10"/>
        <v>0</v>
      </c>
      <c r="G119" s="6">
        <f t="shared" si="7"/>
        <v>0</v>
      </c>
      <c r="H119" s="6">
        <f t="shared" si="8"/>
        <v>1096</v>
      </c>
      <c r="I119" s="6">
        <f t="shared" si="11"/>
        <v>0</v>
      </c>
      <c r="J119" s="34"/>
      <c r="K119" s="6">
        <f t="shared" si="12"/>
        <v>0</v>
      </c>
      <c r="L119" s="44">
        <f t="shared" si="13"/>
        <v>0</v>
      </c>
      <c r="M119" s="57"/>
      <c r="N119" s="57"/>
      <c r="O119" s="57"/>
      <c r="P119" s="57"/>
      <c r="Q119" s="52" t="b">
        <f t="shared" si="9"/>
        <v>1</v>
      </c>
    </row>
    <row r="120" spans="1:17" x14ac:dyDescent="0.45">
      <c r="A120" s="23">
        <v>42675</v>
      </c>
      <c r="B120" s="29">
        <v>1663</v>
      </c>
      <c r="C120" s="29">
        <v>1190</v>
      </c>
      <c r="D120" s="33"/>
      <c r="E120" s="34"/>
      <c r="F120" s="6">
        <f t="shared" si="10"/>
        <v>0</v>
      </c>
      <c r="G120" s="6">
        <f t="shared" si="7"/>
        <v>0</v>
      </c>
      <c r="H120" s="6">
        <f t="shared" si="8"/>
        <v>1663</v>
      </c>
      <c r="I120" s="6">
        <f t="shared" si="11"/>
        <v>0</v>
      </c>
      <c r="J120" s="34"/>
      <c r="K120" s="6">
        <f t="shared" si="12"/>
        <v>0</v>
      </c>
      <c r="L120" s="44">
        <f t="shared" si="13"/>
        <v>0</v>
      </c>
      <c r="M120" s="57"/>
      <c r="N120" s="57"/>
      <c r="O120" s="57"/>
      <c r="P120" s="57"/>
      <c r="Q120" s="52" t="b">
        <f t="shared" si="9"/>
        <v>1</v>
      </c>
    </row>
    <row r="121" spans="1:17" x14ac:dyDescent="0.45">
      <c r="A121" s="23">
        <v>42705</v>
      </c>
      <c r="B121" s="29">
        <v>866</v>
      </c>
      <c r="C121" s="29">
        <v>1151</v>
      </c>
      <c r="D121" s="33"/>
      <c r="E121" s="34"/>
      <c r="F121" s="6">
        <f t="shared" si="10"/>
        <v>0</v>
      </c>
      <c r="G121" s="6">
        <f t="shared" si="7"/>
        <v>0</v>
      </c>
      <c r="H121" s="6">
        <f t="shared" si="8"/>
        <v>866</v>
      </c>
      <c r="I121" s="6">
        <f t="shared" si="11"/>
        <v>0</v>
      </c>
      <c r="J121" s="34"/>
      <c r="K121" s="6">
        <f t="shared" si="12"/>
        <v>0</v>
      </c>
      <c r="L121" s="44">
        <f t="shared" si="13"/>
        <v>0</v>
      </c>
      <c r="M121" s="57"/>
      <c r="N121" s="57"/>
      <c r="O121" s="57"/>
      <c r="P121" s="57"/>
      <c r="Q121" s="52" t="b">
        <f t="shared" si="9"/>
        <v>1</v>
      </c>
    </row>
    <row r="122" spans="1:17" x14ac:dyDescent="0.45">
      <c r="A122" s="23">
        <v>42736</v>
      </c>
      <c r="B122" s="29">
        <v>1540</v>
      </c>
      <c r="C122" s="29">
        <v>1044</v>
      </c>
      <c r="D122" s="33"/>
      <c r="E122" s="34"/>
      <c r="F122" s="6">
        <f t="shared" si="10"/>
        <v>0</v>
      </c>
      <c r="G122" s="6">
        <f t="shared" si="7"/>
        <v>0</v>
      </c>
      <c r="H122" s="6">
        <f t="shared" si="8"/>
        <v>1540</v>
      </c>
      <c r="I122" s="6">
        <f t="shared" si="11"/>
        <v>0</v>
      </c>
      <c r="J122" s="34"/>
      <c r="K122" s="6">
        <f t="shared" si="12"/>
        <v>0</v>
      </c>
      <c r="L122" s="44">
        <f t="shared" si="13"/>
        <v>0</v>
      </c>
      <c r="M122" s="57"/>
      <c r="N122" s="57"/>
      <c r="O122" s="57"/>
      <c r="P122" s="57"/>
      <c r="Q122" s="52" t="b">
        <f t="shared" si="9"/>
        <v>1</v>
      </c>
    </row>
    <row r="123" spans="1:17" x14ac:dyDescent="0.45">
      <c r="A123" s="23">
        <v>42767</v>
      </c>
      <c r="B123" s="29"/>
      <c r="C123" s="29">
        <v>1225</v>
      </c>
      <c r="D123" s="33"/>
      <c r="E123" s="34"/>
      <c r="F123" s="6"/>
      <c r="G123" s="6"/>
      <c r="H123" s="6"/>
      <c r="L123"/>
      <c r="Q123"/>
    </row>
    <row r="124" spans="1:17" x14ac:dyDescent="0.45">
      <c r="A124" s="23">
        <v>42795</v>
      </c>
      <c r="B124" s="29"/>
      <c r="C124" s="29">
        <v>1359</v>
      </c>
      <c r="D124" s="33"/>
      <c r="E124" s="34"/>
      <c r="F124" s="6"/>
      <c r="G124" s="6"/>
      <c r="H124" s="6"/>
      <c r="L124"/>
      <c r="Q124"/>
    </row>
    <row r="125" spans="1:17" x14ac:dyDescent="0.45">
      <c r="A125" s="23">
        <v>42826</v>
      </c>
      <c r="B125" s="29"/>
      <c r="C125" s="29">
        <v>1462</v>
      </c>
      <c r="D125" s="33"/>
      <c r="E125" s="34"/>
      <c r="F125" s="6"/>
      <c r="G125" s="6"/>
      <c r="H125" s="6"/>
      <c r="L125"/>
      <c r="Q125"/>
    </row>
    <row r="126" spans="1:17" x14ac:dyDescent="0.45">
      <c r="A126" s="23">
        <v>42856</v>
      </c>
      <c r="B126" s="29"/>
      <c r="C126" s="29">
        <v>1486</v>
      </c>
      <c r="D126" s="33"/>
      <c r="E126" s="34"/>
      <c r="F126" s="6"/>
      <c r="G126" s="6"/>
      <c r="H126" s="6"/>
      <c r="L126"/>
      <c r="Q126"/>
    </row>
    <row r="127" spans="1:17" x14ac:dyDescent="0.45">
      <c r="A127" s="23">
        <v>42887</v>
      </c>
      <c r="B127" s="29"/>
      <c r="C127" s="29">
        <v>1502</v>
      </c>
      <c r="D127" s="33"/>
      <c r="E127" s="34"/>
      <c r="F127" s="6"/>
      <c r="G127" s="6"/>
      <c r="H127" s="6"/>
      <c r="L127"/>
      <c r="Q127"/>
    </row>
    <row r="128" spans="1:17" x14ac:dyDescent="0.45">
      <c r="A128" s="23">
        <v>42917</v>
      </c>
      <c r="B128" s="29"/>
      <c r="C128" s="29">
        <v>1332</v>
      </c>
      <c r="D128" s="33"/>
      <c r="E128" s="34"/>
      <c r="F128" s="6"/>
      <c r="G128" s="6"/>
      <c r="H128" s="6"/>
      <c r="L128"/>
      <c r="Q128"/>
    </row>
    <row r="129" spans="1:17" x14ac:dyDescent="0.45">
      <c r="A129" s="23">
        <v>42948</v>
      </c>
      <c r="B129" s="29"/>
      <c r="C129" s="29">
        <v>1572</v>
      </c>
      <c r="D129" s="33"/>
      <c r="E129" s="34"/>
      <c r="F129" s="6"/>
      <c r="G129" s="6"/>
      <c r="H129" s="6"/>
      <c r="L129"/>
      <c r="Q129"/>
    </row>
    <row r="130" spans="1:17" x14ac:dyDescent="0.45">
      <c r="A130" s="23">
        <v>42979</v>
      </c>
      <c r="B130" s="29"/>
      <c r="C130" s="29">
        <v>1694</v>
      </c>
      <c r="D130" s="33"/>
      <c r="E130" s="34"/>
      <c r="F130" s="6"/>
      <c r="G130" s="6"/>
      <c r="H130" s="6"/>
      <c r="L130"/>
      <c r="Q130"/>
    </row>
    <row r="131" spans="1:17" x14ac:dyDescent="0.45">
      <c r="A131" s="23">
        <v>43009</v>
      </c>
      <c r="B131" s="29"/>
      <c r="C131" s="29">
        <v>1931</v>
      </c>
      <c r="D131" s="33"/>
      <c r="E131" s="34"/>
      <c r="F131" s="6"/>
      <c r="G131" s="6"/>
      <c r="H131" s="6"/>
      <c r="L131"/>
      <c r="Q131"/>
    </row>
    <row r="132" spans="1:17" x14ac:dyDescent="0.45">
      <c r="A132" s="23">
        <v>43040</v>
      </c>
      <c r="B132" s="29"/>
      <c r="C132" s="29">
        <v>2067</v>
      </c>
      <c r="D132" s="33"/>
      <c r="E132" s="34"/>
      <c r="F132" s="6"/>
      <c r="G132" s="6"/>
      <c r="H132" s="6"/>
      <c r="L132"/>
      <c r="Q132"/>
    </row>
    <row r="133" spans="1:17" x14ac:dyDescent="0.45">
      <c r="A133" s="23">
        <v>43070</v>
      </c>
      <c r="B133" s="29"/>
      <c r="C133" s="29">
        <v>1782</v>
      </c>
      <c r="D133" s="33"/>
      <c r="E133" s="34"/>
      <c r="F133" s="6"/>
      <c r="G133" s="6"/>
      <c r="H133" s="6"/>
      <c r="L133"/>
      <c r="Q133"/>
    </row>
    <row r="134" spans="1:17" x14ac:dyDescent="0.45">
      <c r="L134"/>
      <c r="Q134"/>
    </row>
    <row r="135" spans="1:17" x14ac:dyDescent="0.45">
      <c r="L135"/>
      <c r="Q135"/>
    </row>
    <row r="136" spans="1:17" x14ac:dyDescent="0.45">
      <c r="L136"/>
      <c r="Q13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C912D-36FB-4F2F-9FC1-C9AF82D40917}">
  <dimension ref="A1:O133"/>
  <sheetViews>
    <sheetView zoomScaleNormal="100" workbookViewId="0">
      <pane xSplit="1" ySplit="1" topLeftCell="B2" activePane="bottomRight" state="frozen"/>
      <selection activeCell="L1" sqref="L1:O1048576"/>
      <selection pane="topRight" activeCell="L1" sqref="L1:O1048576"/>
      <selection pane="bottomLeft" activeCell="L1" sqref="L1:O1048576"/>
      <selection pane="bottomRight"/>
    </sheetView>
  </sheetViews>
  <sheetFormatPr baseColWidth="10" defaultColWidth="8.73046875" defaultRowHeight="14.25" x14ac:dyDescent="0.45"/>
  <cols>
    <col min="1" max="11" width="9.06640625" customWidth="1"/>
    <col min="12" max="12" width="9.06640625" style="45" customWidth="1"/>
    <col min="13" max="13" width="9.06640625" customWidth="1"/>
    <col min="14" max="14" width="14" customWidth="1"/>
    <col min="15" max="15" width="10.06640625" style="4" bestFit="1" customWidth="1"/>
    <col min="16" max="16" width="9.06640625" customWidth="1"/>
    <col min="18" max="18" width="9" bestFit="1" customWidth="1"/>
  </cols>
  <sheetData>
    <row r="1" spans="1:15" s="48" customFormat="1" ht="28.5" x14ac:dyDescent="0.45">
      <c r="A1" s="47" t="s">
        <v>0</v>
      </c>
      <c r="B1" s="39" t="s">
        <v>1</v>
      </c>
      <c r="C1" s="39" t="s">
        <v>2</v>
      </c>
      <c r="D1" s="40" t="s">
        <v>31</v>
      </c>
      <c r="E1" s="40" t="s">
        <v>28</v>
      </c>
      <c r="F1" s="41" t="s">
        <v>4</v>
      </c>
      <c r="G1" s="41" t="s">
        <v>5</v>
      </c>
      <c r="H1" s="41" t="s">
        <v>6</v>
      </c>
      <c r="I1" s="41" t="s">
        <v>7</v>
      </c>
      <c r="J1" s="41" t="s">
        <v>36</v>
      </c>
      <c r="K1" s="41" t="s">
        <v>8</v>
      </c>
      <c r="L1" s="43" t="s">
        <v>9</v>
      </c>
      <c r="O1" s="49"/>
    </row>
    <row r="2" spans="1:15" x14ac:dyDescent="0.45">
      <c r="A2" s="23">
        <v>39083</v>
      </c>
      <c r="B2" s="29">
        <v>352</v>
      </c>
      <c r="C2" s="29">
        <v>350</v>
      </c>
      <c r="D2" s="33"/>
      <c r="E2" s="33"/>
      <c r="F2" s="6">
        <v>1000</v>
      </c>
      <c r="G2" s="6">
        <f t="shared" ref="G2:G65" si="0">MIN(B2,F2)</f>
        <v>352</v>
      </c>
      <c r="H2" s="6">
        <f t="shared" ref="H2:H65" si="1">B2-G2</f>
        <v>0</v>
      </c>
      <c r="I2" s="6">
        <f>F2-G2</f>
        <v>648</v>
      </c>
      <c r="J2" s="34"/>
      <c r="K2" s="6">
        <v>0</v>
      </c>
      <c r="L2" s="44">
        <f t="shared" ref="L2:L65" si="2">ROUNDUP(MAX(0,D2-F2-K2)/$O$5,0)*$O$5</f>
        <v>0</v>
      </c>
    </row>
    <row r="3" spans="1:15" x14ac:dyDescent="0.45">
      <c r="A3" s="23">
        <v>39114</v>
      </c>
      <c r="B3" s="29">
        <v>335</v>
      </c>
      <c r="C3" s="29">
        <v>348</v>
      </c>
      <c r="D3" s="33"/>
      <c r="E3" s="33"/>
      <c r="F3" s="6">
        <f>I2+K2</f>
        <v>648</v>
      </c>
      <c r="G3" s="6">
        <f t="shared" si="0"/>
        <v>335</v>
      </c>
      <c r="H3" s="6">
        <f t="shared" si="1"/>
        <v>0</v>
      </c>
      <c r="I3" s="6">
        <f>F3-G3</f>
        <v>313</v>
      </c>
      <c r="J3" s="34"/>
      <c r="K3" s="6">
        <f>L2</f>
        <v>0</v>
      </c>
      <c r="L3" s="44">
        <f t="shared" si="2"/>
        <v>0</v>
      </c>
      <c r="N3" t="s">
        <v>33</v>
      </c>
      <c r="O3" s="4">
        <v>100</v>
      </c>
    </row>
    <row r="4" spans="1:15" x14ac:dyDescent="0.45">
      <c r="A4" s="23">
        <v>39142</v>
      </c>
      <c r="B4" s="29">
        <v>365</v>
      </c>
      <c r="C4" s="29">
        <v>367</v>
      </c>
      <c r="D4" s="33"/>
      <c r="E4" s="33"/>
      <c r="F4" s="6">
        <f t="shared" ref="F4:F67" si="3">I3+K3</f>
        <v>313</v>
      </c>
      <c r="G4" s="6">
        <f t="shared" si="0"/>
        <v>313</v>
      </c>
      <c r="H4" s="6">
        <f t="shared" si="1"/>
        <v>52</v>
      </c>
      <c r="I4" s="6">
        <f t="shared" ref="I4:I67" si="4">F4-G4</f>
        <v>0</v>
      </c>
      <c r="J4" s="34"/>
      <c r="K4" s="6">
        <f t="shared" ref="K4:K67" si="5">L3</f>
        <v>0</v>
      </c>
      <c r="L4" s="44">
        <f t="shared" si="2"/>
        <v>0</v>
      </c>
      <c r="N4" t="s">
        <v>34</v>
      </c>
      <c r="O4" s="50">
        <v>1</v>
      </c>
    </row>
    <row r="5" spans="1:15" x14ac:dyDescent="0.45">
      <c r="A5" s="23">
        <v>39173</v>
      </c>
      <c r="B5" s="29">
        <v>360</v>
      </c>
      <c r="C5" s="29">
        <v>379</v>
      </c>
      <c r="D5" s="33"/>
      <c r="E5" s="33"/>
      <c r="F5" s="6">
        <f t="shared" si="3"/>
        <v>0</v>
      </c>
      <c r="G5" s="6">
        <f t="shared" si="0"/>
        <v>0</v>
      </c>
      <c r="H5" s="6">
        <f t="shared" si="1"/>
        <v>360</v>
      </c>
      <c r="I5" s="6">
        <f t="shared" si="4"/>
        <v>0</v>
      </c>
      <c r="J5" s="34"/>
      <c r="K5" s="6">
        <f t="shared" si="5"/>
        <v>0</v>
      </c>
      <c r="L5" s="44">
        <f t="shared" si="2"/>
        <v>0</v>
      </c>
      <c r="N5" t="s">
        <v>30</v>
      </c>
      <c r="O5" s="4">
        <f>O4*O3</f>
        <v>100</v>
      </c>
    </row>
    <row r="6" spans="1:15" x14ac:dyDescent="0.45">
      <c r="A6" s="23">
        <v>39203</v>
      </c>
      <c r="B6" s="29">
        <v>431</v>
      </c>
      <c r="C6" s="29">
        <v>364</v>
      </c>
      <c r="D6" s="33"/>
      <c r="E6" s="33"/>
      <c r="F6" s="6">
        <f t="shared" si="3"/>
        <v>0</v>
      </c>
      <c r="G6" s="6">
        <f t="shared" si="0"/>
        <v>0</v>
      </c>
      <c r="H6" s="6">
        <f t="shared" si="1"/>
        <v>431</v>
      </c>
      <c r="I6" s="6">
        <f t="shared" si="4"/>
        <v>0</v>
      </c>
      <c r="J6" s="34"/>
      <c r="K6" s="6">
        <f t="shared" si="5"/>
        <v>0</v>
      </c>
      <c r="L6" s="44">
        <f t="shared" si="2"/>
        <v>0</v>
      </c>
    </row>
    <row r="7" spans="1:15" x14ac:dyDescent="0.45">
      <c r="A7" s="23">
        <v>39234</v>
      </c>
      <c r="B7" s="29">
        <v>477</v>
      </c>
      <c r="C7" s="29">
        <v>378</v>
      </c>
      <c r="D7" s="33"/>
      <c r="E7" s="33"/>
      <c r="F7" s="6">
        <f t="shared" si="3"/>
        <v>0</v>
      </c>
      <c r="G7" s="6">
        <f t="shared" si="0"/>
        <v>0</v>
      </c>
      <c r="H7" s="6">
        <f t="shared" si="1"/>
        <v>477</v>
      </c>
      <c r="I7" s="6">
        <f t="shared" si="4"/>
        <v>0</v>
      </c>
      <c r="J7" s="34"/>
      <c r="K7" s="6">
        <f t="shared" si="5"/>
        <v>0</v>
      </c>
      <c r="L7" s="44">
        <f t="shared" si="2"/>
        <v>0</v>
      </c>
    </row>
    <row r="8" spans="1:15" x14ac:dyDescent="0.45">
      <c r="A8" s="23">
        <v>39264</v>
      </c>
      <c r="B8" s="29">
        <v>403</v>
      </c>
      <c r="C8" s="29">
        <v>356</v>
      </c>
      <c r="D8" s="33"/>
      <c r="E8" s="33"/>
      <c r="F8" s="6">
        <f t="shared" si="3"/>
        <v>0</v>
      </c>
      <c r="G8" s="6">
        <f t="shared" si="0"/>
        <v>0</v>
      </c>
      <c r="H8" s="6">
        <f t="shared" si="1"/>
        <v>403</v>
      </c>
      <c r="I8" s="6">
        <f t="shared" si="4"/>
        <v>0</v>
      </c>
      <c r="J8" s="34"/>
      <c r="K8" s="6">
        <f t="shared" si="5"/>
        <v>0</v>
      </c>
      <c r="L8" s="44">
        <f t="shared" si="2"/>
        <v>0</v>
      </c>
      <c r="O8" s="37"/>
    </row>
    <row r="9" spans="1:15" x14ac:dyDescent="0.45">
      <c r="A9" s="23">
        <v>39295</v>
      </c>
      <c r="B9" s="29">
        <v>348</v>
      </c>
      <c r="C9" s="29">
        <v>434</v>
      </c>
      <c r="D9" s="33"/>
      <c r="E9" s="33"/>
      <c r="F9" s="6">
        <f t="shared" si="3"/>
        <v>0</v>
      </c>
      <c r="G9" s="6">
        <f t="shared" si="0"/>
        <v>0</v>
      </c>
      <c r="H9" s="6">
        <f t="shared" si="1"/>
        <v>348</v>
      </c>
      <c r="I9" s="6">
        <f t="shared" si="4"/>
        <v>0</v>
      </c>
      <c r="J9" s="34"/>
      <c r="K9" s="6">
        <f t="shared" si="5"/>
        <v>0</v>
      </c>
      <c r="L9" s="44">
        <f t="shared" si="2"/>
        <v>0</v>
      </c>
      <c r="O9" s="37"/>
    </row>
    <row r="10" spans="1:15" x14ac:dyDescent="0.45">
      <c r="A10" s="23">
        <v>39326</v>
      </c>
      <c r="B10" s="29">
        <v>271</v>
      </c>
      <c r="C10" s="29">
        <v>433</v>
      </c>
      <c r="D10" s="33"/>
      <c r="E10" s="33"/>
      <c r="F10" s="6">
        <f t="shared" si="3"/>
        <v>0</v>
      </c>
      <c r="G10" s="6">
        <f t="shared" si="0"/>
        <v>0</v>
      </c>
      <c r="H10" s="6">
        <f t="shared" si="1"/>
        <v>271</v>
      </c>
      <c r="I10" s="6">
        <f t="shared" si="4"/>
        <v>0</v>
      </c>
      <c r="J10" s="34"/>
      <c r="K10" s="6">
        <f t="shared" si="5"/>
        <v>0</v>
      </c>
      <c r="L10" s="44">
        <f t="shared" si="2"/>
        <v>0</v>
      </c>
      <c r="O10" s="37"/>
    </row>
    <row r="11" spans="1:15" x14ac:dyDescent="0.45">
      <c r="A11" s="23">
        <v>39356</v>
      </c>
      <c r="B11" s="29">
        <v>562</v>
      </c>
      <c r="C11" s="29">
        <v>421</v>
      </c>
      <c r="D11" s="33"/>
      <c r="E11" s="33"/>
      <c r="F11" s="6">
        <f t="shared" si="3"/>
        <v>0</v>
      </c>
      <c r="G11" s="6">
        <f t="shared" si="0"/>
        <v>0</v>
      </c>
      <c r="H11" s="6">
        <f t="shared" si="1"/>
        <v>562</v>
      </c>
      <c r="I11" s="6">
        <f t="shared" si="4"/>
        <v>0</v>
      </c>
      <c r="J11" s="34"/>
      <c r="K11" s="6">
        <f t="shared" si="5"/>
        <v>0</v>
      </c>
      <c r="L11" s="44">
        <f t="shared" si="2"/>
        <v>0</v>
      </c>
      <c r="O11" s="37"/>
    </row>
    <row r="12" spans="1:15" x14ac:dyDescent="0.45">
      <c r="A12" s="23">
        <v>39387</v>
      </c>
      <c r="B12" s="29">
        <v>525</v>
      </c>
      <c r="C12" s="29">
        <v>486</v>
      </c>
      <c r="D12" s="33"/>
      <c r="E12" s="33"/>
      <c r="F12" s="6">
        <f t="shared" si="3"/>
        <v>0</v>
      </c>
      <c r="G12" s="6">
        <f t="shared" si="0"/>
        <v>0</v>
      </c>
      <c r="H12" s="6">
        <f t="shared" si="1"/>
        <v>525</v>
      </c>
      <c r="I12" s="6">
        <f t="shared" si="4"/>
        <v>0</v>
      </c>
      <c r="J12" s="34"/>
      <c r="K12" s="6">
        <f t="shared" si="5"/>
        <v>0</v>
      </c>
      <c r="L12" s="44">
        <f t="shared" si="2"/>
        <v>0</v>
      </c>
    </row>
    <row r="13" spans="1:15" x14ac:dyDescent="0.45">
      <c r="A13" s="23">
        <v>39417</v>
      </c>
      <c r="B13" s="29">
        <v>512</v>
      </c>
      <c r="C13" s="29">
        <v>423</v>
      </c>
      <c r="D13" s="33"/>
      <c r="E13" s="33"/>
      <c r="F13" s="6">
        <f t="shared" si="3"/>
        <v>0</v>
      </c>
      <c r="G13" s="6">
        <f t="shared" si="0"/>
        <v>0</v>
      </c>
      <c r="H13" s="6">
        <f t="shared" si="1"/>
        <v>512</v>
      </c>
      <c r="I13" s="6">
        <f t="shared" si="4"/>
        <v>0</v>
      </c>
      <c r="J13" s="34"/>
      <c r="K13" s="6">
        <f t="shared" si="5"/>
        <v>0</v>
      </c>
      <c r="L13" s="44">
        <f t="shared" si="2"/>
        <v>0</v>
      </c>
    </row>
    <row r="14" spans="1:15" x14ac:dyDescent="0.45">
      <c r="A14" s="23">
        <v>39448</v>
      </c>
      <c r="B14" s="29">
        <v>368</v>
      </c>
      <c r="C14" s="29">
        <v>444</v>
      </c>
      <c r="D14" s="33"/>
      <c r="E14" s="33"/>
      <c r="F14" s="6">
        <f t="shared" si="3"/>
        <v>0</v>
      </c>
      <c r="G14" s="6">
        <f t="shared" si="0"/>
        <v>0</v>
      </c>
      <c r="H14" s="6">
        <f t="shared" si="1"/>
        <v>368</v>
      </c>
      <c r="I14" s="6">
        <f t="shared" si="4"/>
        <v>0</v>
      </c>
      <c r="J14" s="34"/>
      <c r="K14" s="6">
        <f t="shared" si="5"/>
        <v>0</v>
      </c>
      <c r="L14" s="44">
        <f t="shared" si="2"/>
        <v>0</v>
      </c>
    </row>
    <row r="15" spans="1:15" x14ac:dyDescent="0.45">
      <c r="A15" s="23">
        <v>39479</v>
      </c>
      <c r="B15" s="29">
        <v>474</v>
      </c>
      <c r="C15" s="29">
        <v>422</v>
      </c>
      <c r="D15" s="33"/>
      <c r="E15" s="33"/>
      <c r="F15" s="6">
        <f t="shared" si="3"/>
        <v>0</v>
      </c>
      <c r="G15" s="6">
        <f t="shared" si="0"/>
        <v>0</v>
      </c>
      <c r="H15" s="6">
        <f t="shared" si="1"/>
        <v>474</v>
      </c>
      <c r="I15" s="6">
        <f t="shared" si="4"/>
        <v>0</v>
      </c>
      <c r="J15" s="34"/>
      <c r="K15" s="6">
        <f t="shared" si="5"/>
        <v>0</v>
      </c>
      <c r="L15" s="44">
        <f t="shared" si="2"/>
        <v>0</v>
      </c>
    </row>
    <row r="16" spans="1:15" x14ac:dyDescent="0.45">
      <c r="A16" s="23">
        <v>39508</v>
      </c>
      <c r="B16" s="29">
        <v>379</v>
      </c>
      <c r="C16" s="29">
        <v>477</v>
      </c>
      <c r="D16" s="33"/>
      <c r="E16" s="33"/>
      <c r="F16" s="6">
        <f t="shared" si="3"/>
        <v>0</v>
      </c>
      <c r="G16" s="6">
        <f t="shared" si="0"/>
        <v>0</v>
      </c>
      <c r="H16" s="6">
        <f t="shared" si="1"/>
        <v>379</v>
      </c>
      <c r="I16" s="6">
        <f t="shared" si="4"/>
        <v>0</v>
      </c>
      <c r="J16" s="34"/>
      <c r="K16" s="6">
        <f t="shared" si="5"/>
        <v>0</v>
      </c>
      <c r="L16" s="44">
        <f t="shared" si="2"/>
        <v>0</v>
      </c>
    </row>
    <row r="17" spans="1:12" x14ac:dyDescent="0.45">
      <c r="A17" s="23">
        <v>39539</v>
      </c>
      <c r="B17" s="29">
        <v>593</v>
      </c>
      <c r="C17" s="29">
        <v>469</v>
      </c>
      <c r="D17" s="33"/>
      <c r="E17" s="33"/>
      <c r="F17" s="6">
        <f t="shared" si="3"/>
        <v>0</v>
      </c>
      <c r="G17" s="6">
        <f t="shared" si="0"/>
        <v>0</v>
      </c>
      <c r="H17" s="6">
        <f t="shared" si="1"/>
        <v>593</v>
      </c>
      <c r="I17" s="6">
        <f t="shared" si="4"/>
        <v>0</v>
      </c>
      <c r="J17" s="34"/>
      <c r="K17" s="6">
        <f t="shared" si="5"/>
        <v>0</v>
      </c>
      <c r="L17" s="44">
        <f t="shared" si="2"/>
        <v>0</v>
      </c>
    </row>
    <row r="18" spans="1:12" x14ac:dyDescent="0.45">
      <c r="A18" s="23">
        <v>39569</v>
      </c>
      <c r="B18" s="29">
        <v>441</v>
      </c>
      <c r="C18" s="29">
        <v>508</v>
      </c>
      <c r="D18" s="33"/>
      <c r="E18" s="33"/>
      <c r="F18" s="6">
        <f t="shared" si="3"/>
        <v>0</v>
      </c>
      <c r="G18" s="6">
        <f t="shared" si="0"/>
        <v>0</v>
      </c>
      <c r="H18" s="6">
        <f t="shared" si="1"/>
        <v>441</v>
      </c>
      <c r="I18" s="6">
        <f t="shared" si="4"/>
        <v>0</v>
      </c>
      <c r="J18" s="34"/>
      <c r="K18" s="6">
        <f t="shared" si="5"/>
        <v>0</v>
      </c>
      <c r="L18" s="44">
        <f t="shared" si="2"/>
        <v>0</v>
      </c>
    </row>
    <row r="19" spans="1:12" x14ac:dyDescent="0.45">
      <c r="A19" s="23">
        <v>39600</v>
      </c>
      <c r="B19" s="29">
        <v>593</v>
      </c>
      <c r="C19" s="29">
        <v>484</v>
      </c>
      <c r="D19" s="33"/>
      <c r="E19" s="33"/>
      <c r="F19" s="6">
        <f t="shared" si="3"/>
        <v>0</v>
      </c>
      <c r="G19" s="6">
        <f t="shared" si="0"/>
        <v>0</v>
      </c>
      <c r="H19" s="6">
        <f t="shared" si="1"/>
        <v>593</v>
      </c>
      <c r="I19" s="6">
        <f t="shared" si="4"/>
        <v>0</v>
      </c>
      <c r="J19" s="34"/>
      <c r="K19" s="6">
        <f t="shared" si="5"/>
        <v>0</v>
      </c>
      <c r="L19" s="44">
        <f t="shared" si="2"/>
        <v>0</v>
      </c>
    </row>
    <row r="20" spans="1:12" x14ac:dyDescent="0.45">
      <c r="A20" s="23">
        <v>39630</v>
      </c>
      <c r="B20" s="29">
        <v>386</v>
      </c>
      <c r="C20" s="29">
        <v>455</v>
      </c>
      <c r="D20" s="33"/>
      <c r="E20" s="33"/>
      <c r="F20" s="6">
        <f t="shared" si="3"/>
        <v>0</v>
      </c>
      <c r="G20" s="6">
        <f t="shared" si="0"/>
        <v>0</v>
      </c>
      <c r="H20" s="6">
        <f t="shared" si="1"/>
        <v>386</v>
      </c>
      <c r="I20" s="6">
        <f t="shared" si="4"/>
        <v>0</v>
      </c>
      <c r="J20" s="34"/>
      <c r="K20" s="6">
        <f t="shared" si="5"/>
        <v>0</v>
      </c>
      <c r="L20" s="44">
        <f t="shared" si="2"/>
        <v>0</v>
      </c>
    </row>
    <row r="21" spans="1:12" x14ac:dyDescent="0.45">
      <c r="A21" s="23">
        <v>39661</v>
      </c>
      <c r="B21" s="29">
        <v>278</v>
      </c>
      <c r="C21" s="29">
        <v>505</v>
      </c>
      <c r="D21" s="33"/>
      <c r="E21" s="33"/>
      <c r="F21" s="6">
        <f t="shared" si="3"/>
        <v>0</v>
      </c>
      <c r="G21" s="6">
        <f t="shared" si="0"/>
        <v>0</v>
      </c>
      <c r="H21" s="6">
        <f t="shared" si="1"/>
        <v>278</v>
      </c>
      <c r="I21" s="6">
        <f t="shared" si="4"/>
        <v>0</v>
      </c>
      <c r="J21" s="34"/>
      <c r="K21" s="6">
        <f t="shared" si="5"/>
        <v>0</v>
      </c>
      <c r="L21" s="44">
        <f t="shared" si="2"/>
        <v>0</v>
      </c>
    </row>
    <row r="22" spans="1:12" x14ac:dyDescent="0.45">
      <c r="A22" s="23">
        <v>39692</v>
      </c>
      <c r="B22" s="29">
        <v>371</v>
      </c>
      <c r="C22" s="29">
        <v>452</v>
      </c>
      <c r="D22" s="33"/>
      <c r="E22" s="33"/>
      <c r="F22" s="6">
        <f t="shared" si="3"/>
        <v>0</v>
      </c>
      <c r="G22" s="6">
        <f t="shared" si="0"/>
        <v>0</v>
      </c>
      <c r="H22" s="6">
        <f t="shared" si="1"/>
        <v>371</v>
      </c>
      <c r="I22" s="6">
        <f t="shared" si="4"/>
        <v>0</v>
      </c>
      <c r="J22" s="34"/>
      <c r="K22" s="6">
        <f t="shared" si="5"/>
        <v>0</v>
      </c>
      <c r="L22" s="44">
        <f t="shared" si="2"/>
        <v>0</v>
      </c>
    </row>
    <row r="23" spans="1:12" x14ac:dyDescent="0.45">
      <c r="A23" s="23">
        <v>39722</v>
      </c>
      <c r="B23" s="29">
        <v>395</v>
      </c>
      <c r="C23" s="29">
        <v>462</v>
      </c>
      <c r="D23" s="33"/>
      <c r="E23" s="33"/>
      <c r="F23" s="6">
        <f t="shared" si="3"/>
        <v>0</v>
      </c>
      <c r="G23" s="6">
        <f t="shared" si="0"/>
        <v>0</v>
      </c>
      <c r="H23" s="6">
        <f t="shared" si="1"/>
        <v>395</v>
      </c>
      <c r="I23" s="6">
        <f t="shared" si="4"/>
        <v>0</v>
      </c>
      <c r="J23" s="34"/>
      <c r="K23" s="6">
        <f t="shared" si="5"/>
        <v>0</v>
      </c>
      <c r="L23" s="44">
        <f t="shared" si="2"/>
        <v>0</v>
      </c>
    </row>
    <row r="24" spans="1:12" x14ac:dyDescent="0.45">
      <c r="A24" s="23">
        <v>39753</v>
      </c>
      <c r="B24" s="29">
        <v>262</v>
      </c>
      <c r="C24" s="29">
        <v>444</v>
      </c>
      <c r="D24" s="33"/>
      <c r="E24" s="33"/>
      <c r="F24" s="6">
        <f t="shared" si="3"/>
        <v>0</v>
      </c>
      <c r="G24" s="6">
        <f t="shared" si="0"/>
        <v>0</v>
      </c>
      <c r="H24" s="6">
        <f t="shared" si="1"/>
        <v>262</v>
      </c>
      <c r="I24" s="6">
        <f t="shared" si="4"/>
        <v>0</v>
      </c>
      <c r="J24" s="34"/>
      <c r="K24" s="6">
        <f t="shared" si="5"/>
        <v>0</v>
      </c>
      <c r="L24" s="44">
        <f t="shared" si="2"/>
        <v>0</v>
      </c>
    </row>
    <row r="25" spans="1:12" x14ac:dyDescent="0.45">
      <c r="A25" s="23">
        <v>39783</v>
      </c>
      <c r="B25" s="29">
        <v>423</v>
      </c>
      <c r="C25" s="29">
        <v>304</v>
      </c>
      <c r="D25" s="33"/>
      <c r="E25" s="33"/>
      <c r="F25" s="6">
        <f t="shared" si="3"/>
        <v>0</v>
      </c>
      <c r="G25" s="6">
        <f t="shared" si="0"/>
        <v>0</v>
      </c>
      <c r="H25" s="6">
        <f t="shared" si="1"/>
        <v>423</v>
      </c>
      <c r="I25" s="6">
        <f t="shared" si="4"/>
        <v>0</v>
      </c>
      <c r="J25" s="34"/>
      <c r="K25" s="6">
        <f t="shared" si="5"/>
        <v>0</v>
      </c>
      <c r="L25" s="44">
        <f t="shared" si="2"/>
        <v>0</v>
      </c>
    </row>
    <row r="26" spans="1:12" x14ac:dyDescent="0.45">
      <c r="A26" s="23">
        <v>39814</v>
      </c>
      <c r="B26" s="29">
        <v>159</v>
      </c>
      <c r="C26" s="29">
        <v>312</v>
      </c>
      <c r="D26" s="33"/>
      <c r="E26" s="33"/>
      <c r="F26" s="6">
        <f t="shared" si="3"/>
        <v>0</v>
      </c>
      <c r="G26" s="6">
        <f t="shared" si="0"/>
        <v>0</v>
      </c>
      <c r="H26" s="6">
        <f t="shared" si="1"/>
        <v>159</v>
      </c>
      <c r="I26" s="6">
        <f t="shared" si="4"/>
        <v>0</v>
      </c>
      <c r="J26" s="34"/>
      <c r="K26" s="6">
        <f t="shared" si="5"/>
        <v>0</v>
      </c>
      <c r="L26" s="44">
        <f t="shared" si="2"/>
        <v>0</v>
      </c>
    </row>
    <row r="27" spans="1:12" x14ac:dyDescent="0.45">
      <c r="A27" s="23">
        <v>39845</v>
      </c>
      <c r="B27" s="29">
        <v>292</v>
      </c>
      <c r="C27" s="29">
        <v>240</v>
      </c>
      <c r="D27" s="33"/>
      <c r="E27" s="33"/>
      <c r="F27" s="6">
        <f t="shared" si="3"/>
        <v>0</v>
      </c>
      <c r="G27" s="6">
        <f t="shared" si="0"/>
        <v>0</v>
      </c>
      <c r="H27" s="6">
        <f t="shared" si="1"/>
        <v>292</v>
      </c>
      <c r="I27" s="6">
        <f t="shared" si="4"/>
        <v>0</v>
      </c>
      <c r="J27" s="34"/>
      <c r="K27" s="6">
        <f t="shared" si="5"/>
        <v>0</v>
      </c>
      <c r="L27" s="44">
        <f t="shared" si="2"/>
        <v>0</v>
      </c>
    </row>
    <row r="28" spans="1:12" x14ac:dyDescent="0.45">
      <c r="A28" s="23">
        <v>39873</v>
      </c>
      <c r="B28" s="29">
        <v>330</v>
      </c>
      <c r="C28" s="29">
        <v>251</v>
      </c>
      <c r="D28" s="33"/>
      <c r="E28" s="33"/>
      <c r="F28" s="6">
        <f t="shared" si="3"/>
        <v>0</v>
      </c>
      <c r="G28" s="6">
        <f t="shared" si="0"/>
        <v>0</v>
      </c>
      <c r="H28" s="6">
        <f t="shared" si="1"/>
        <v>330</v>
      </c>
      <c r="I28" s="6">
        <f t="shared" si="4"/>
        <v>0</v>
      </c>
      <c r="J28" s="34"/>
      <c r="K28" s="6">
        <f t="shared" si="5"/>
        <v>0</v>
      </c>
      <c r="L28" s="44">
        <f t="shared" si="2"/>
        <v>0</v>
      </c>
    </row>
    <row r="29" spans="1:12" x14ac:dyDescent="0.45">
      <c r="A29" s="23">
        <v>39904</v>
      </c>
      <c r="B29" s="29">
        <v>278</v>
      </c>
      <c r="C29" s="29">
        <v>267</v>
      </c>
      <c r="D29" s="33"/>
      <c r="E29" s="33"/>
      <c r="F29" s="6">
        <f t="shared" si="3"/>
        <v>0</v>
      </c>
      <c r="G29" s="6">
        <f t="shared" si="0"/>
        <v>0</v>
      </c>
      <c r="H29" s="6">
        <f t="shared" si="1"/>
        <v>278</v>
      </c>
      <c r="I29" s="6">
        <f t="shared" si="4"/>
        <v>0</v>
      </c>
      <c r="J29" s="34"/>
      <c r="K29" s="6">
        <f t="shared" si="5"/>
        <v>0</v>
      </c>
      <c r="L29" s="44">
        <f t="shared" si="2"/>
        <v>0</v>
      </c>
    </row>
    <row r="30" spans="1:12" x14ac:dyDescent="0.45">
      <c r="A30" s="23">
        <v>39934</v>
      </c>
      <c r="B30" s="29">
        <v>389</v>
      </c>
      <c r="C30" s="29">
        <v>249</v>
      </c>
      <c r="D30" s="33"/>
      <c r="E30" s="33"/>
      <c r="F30" s="6">
        <f t="shared" si="3"/>
        <v>0</v>
      </c>
      <c r="G30" s="6">
        <f t="shared" si="0"/>
        <v>0</v>
      </c>
      <c r="H30" s="6">
        <f t="shared" si="1"/>
        <v>389</v>
      </c>
      <c r="I30" s="6">
        <f t="shared" si="4"/>
        <v>0</v>
      </c>
      <c r="J30" s="34"/>
      <c r="K30" s="6">
        <f t="shared" si="5"/>
        <v>0</v>
      </c>
      <c r="L30" s="44">
        <f t="shared" si="2"/>
        <v>0</v>
      </c>
    </row>
    <row r="31" spans="1:12" x14ac:dyDescent="0.45">
      <c r="A31" s="23">
        <v>39965</v>
      </c>
      <c r="B31" s="29">
        <v>383</v>
      </c>
      <c r="C31" s="29">
        <v>276</v>
      </c>
      <c r="D31" s="33"/>
      <c r="E31" s="33"/>
      <c r="F31" s="6">
        <f t="shared" si="3"/>
        <v>0</v>
      </c>
      <c r="G31" s="6">
        <f t="shared" si="0"/>
        <v>0</v>
      </c>
      <c r="H31" s="6">
        <f t="shared" si="1"/>
        <v>383</v>
      </c>
      <c r="I31" s="6">
        <f t="shared" si="4"/>
        <v>0</v>
      </c>
      <c r="J31" s="34"/>
      <c r="K31" s="6">
        <f t="shared" si="5"/>
        <v>0</v>
      </c>
      <c r="L31" s="44">
        <f t="shared" si="2"/>
        <v>0</v>
      </c>
    </row>
    <row r="32" spans="1:12" x14ac:dyDescent="0.45">
      <c r="A32" s="23">
        <v>39995</v>
      </c>
      <c r="B32" s="29">
        <v>378</v>
      </c>
      <c r="C32" s="29">
        <v>263</v>
      </c>
      <c r="D32" s="33"/>
      <c r="E32" s="33"/>
      <c r="F32" s="6">
        <f t="shared" si="3"/>
        <v>0</v>
      </c>
      <c r="G32" s="6">
        <f t="shared" si="0"/>
        <v>0</v>
      </c>
      <c r="H32" s="6">
        <f t="shared" si="1"/>
        <v>378</v>
      </c>
      <c r="I32" s="6">
        <f t="shared" si="4"/>
        <v>0</v>
      </c>
      <c r="J32" s="34"/>
      <c r="K32" s="6">
        <f t="shared" si="5"/>
        <v>0</v>
      </c>
      <c r="L32" s="44">
        <f t="shared" si="2"/>
        <v>0</v>
      </c>
    </row>
    <row r="33" spans="1:12" x14ac:dyDescent="0.45">
      <c r="A33" s="23">
        <v>40026</v>
      </c>
      <c r="B33" s="29">
        <v>377</v>
      </c>
      <c r="C33" s="29">
        <v>346</v>
      </c>
      <c r="D33" s="33"/>
      <c r="E33" s="33"/>
      <c r="F33" s="6">
        <f t="shared" si="3"/>
        <v>0</v>
      </c>
      <c r="G33" s="6">
        <f t="shared" si="0"/>
        <v>0</v>
      </c>
      <c r="H33" s="6">
        <f t="shared" si="1"/>
        <v>377</v>
      </c>
      <c r="I33" s="6">
        <f t="shared" si="4"/>
        <v>0</v>
      </c>
      <c r="J33" s="34"/>
      <c r="K33" s="6">
        <f t="shared" si="5"/>
        <v>0</v>
      </c>
      <c r="L33" s="44">
        <f t="shared" si="2"/>
        <v>0</v>
      </c>
    </row>
    <row r="34" spans="1:12" x14ac:dyDescent="0.45">
      <c r="A34" s="23">
        <v>40057</v>
      </c>
      <c r="B34" s="29">
        <v>447</v>
      </c>
      <c r="C34" s="29">
        <v>380</v>
      </c>
      <c r="D34" s="33"/>
      <c r="E34" s="33"/>
      <c r="F34" s="6">
        <f t="shared" si="3"/>
        <v>0</v>
      </c>
      <c r="G34" s="6">
        <f t="shared" si="0"/>
        <v>0</v>
      </c>
      <c r="H34" s="6">
        <f t="shared" si="1"/>
        <v>447</v>
      </c>
      <c r="I34" s="6">
        <f t="shared" si="4"/>
        <v>0</v>
      </c>
      <c r="J34" s="34"/>
      <c r="K34" s="6">
        <f t="shared" si="5"/>
        <v>0</v>
      </c>
      <c r="L34" s="44">
        <f t="shared" si="2"/>
        <v>0</v>
      </c>
    </row>
    <row r="35" spans="1:12" x14ac:dyDescent="0.45">
      <c r="A35" s="23">
        <v>40087</v>
      </c>
      <c r="B35" s="29">
        <v>450</v>
      </c>
      <c r="C35" s="29">
        <v>456</v>
      </c>
      <c r="D35" s="33"/>
      <c r="E35" s="33"/>
      <c r="F35" s="6">
        <f t="shared" si="3"/>
        <v>0</v>
      </c>
      <c r="G35" s="6">
        <f t="shared" si="0"/>
        <v>0</v>
      </c>
      <c r="H35" s="6">
        <f t="shared" si="1"/>
        <v>450</v>
      </c>
      <c r="I35" s="6">
        <f t="shared" si="4"/>
        <v>0</v>
      </c>
      <c r="J35" s="34"/>
      <c r="K35" s="6">
        <f t="shared" si="5"/>
        <v>0</v>
      </c>
      <c r="L35" s="44">
        <f t="shared" si="2"/>
        <v>0</v>
      </c>
    </row>
    <row r="36" spans="1:12" x14ac:dyDescent="0.45">
      <c r="A36" s="23">
        <v>40118</v>
      </c>
      <c r="B36" s="29">
        <v>424</v>
      </c>
      <c r="C36" s="29">
        <v>487</v>
      </c>
      <c r="D36" s="33"/>
      <c r="E36" s="33"/>
      <c r="F36" s="6">
        <f t="shared" si="3"/>
        <v>0</v>
      </c>
      <c r="G36" s="6">
        <f t="shared" si="0"/>
        <v>0</v>
      </c>
      <c r="H36" s="6">
        <f t="shared" si="1"/>
        <v>424</v>
      </c>
      <c r="I36" s="6">
        <f t="shared" si="4"/>
        <v>0</v>
      </c>
      <c r="J36" s="34"/>
      <c r="K36" s="6">
        <f t="shared" si="5"/>
        <v>0</v>
      </c>
      <c r="L36" s="44">
        <f t="shared" si="2"/>
        <v>0</v>
      </c>
    </row>
    <row r="37" spans="1:12" x14ac:dyDescent="0.45">
      <c r="A37" s="23">
        <v>40148</v>
      </c>
      <c r="B37" s="29">
        <v>551</v>
      </c>
      <c r="C37" s="29">
        <v>401</v>
      </c>
      <c r="D37" s="33"/>
      <c r="E37" s="33"/>
      <c r="F37" s="6">
        <f t="shared" si="3"/>
        <v>0</v>
      </c>
      <c r="G37" s="6">
        <f t="shared" si="0"/>
        <v>0</v>
      </c>
      <c r="H37" s="6">
        <f t="shared" si="1"/>
        <v>551</v>
      </c>
      <c r="I37" s="6">
        <f t="shared" si="4"/>
        <v>0</v>
      </c>
      <c r="J37" s="34"/>
      <c r="K37" s="6">
        <f t="shared" si="5"/>
        <v>0</v>
      </c>
      <c r="L37" s="44">
        <f t="shared" si="2"/>
        <v>0</v>
      </c>
    </row>
    <row r="38" spans="1:12" x14ac:dyDescent="0.45">
      <c r="A38" s="23">
        <v>40179</v>
      </c>
      <c r="B38" s="29">
        <v>260</v>
      </c>
      <c r="C38" s="29">
        <v>446</v>
      </c>
      <c r="D38" s="33"/>
      <c r="E38" s="33"/>
      <c r="F38" s="6">
        <f t="shared" si="3"/>
        <v>0</v>
      </c>
      <c r="G38" s="6">
        <f t="shared" si="0"/>
        <v>0</v>
      </c>
      <c r="H38" s="6">
        <f t="shared" si="1"/>
        <v>260</v>
      </c>
      <c r="I38" s="6">
        <f t="shared" si="4"/>
        <v>0</v>
      </c>
      <c r="J38" s="34"/>
      <c r="K38" s="6">
        <f t="shared" si="5"/>
        <v>0</v>
      </c>
      <c r="L38" s="44">
        <f t="shared" si="2"/>
        <v>0</v>
      </c>
    </row>
    <row r="39" spans="1:12" x14ac:dyDescent="0.45">
      <c r="A39" s="23">
        <v>40210</v>
      </c>
      <c r="B39" s="29">
        <v>416</v>
      </c>
      <c r="C39" s="29">
        <v>391</v>
      </c>
      <c r="D39" s="33"/>
      <c r="E39" s="33"/>
      <c r="F39" s="6">
        <f t="shared" si="3"/>
        <v>0</v>
      </c>
      <c r="G39" s="6">
        <f t="shared" si="0"/>
        <v>0</v>
      </c>
      <c r="H39" s="6">
        <f t="shared" si="1"/>
        <v>416</v>
      </c>
      <c r="I39" s="6">
        <f t="shared" si="4"/>
        <v>0</v>
      </c>
      <c r="J39" s="34"/>
      <c r="K39" s="6">
        <f t="shared" si="5"/>
        <v>0</v>
      </c>
      <c r="L39" s="44">
        <f t="shared" si="2"/>
        <v>0</v>
      </c>
    </row>
    <row r="40" spans="1:12" x14ac:dyDescent="0.45">
      <c r="A40" s="23">
        <v>40238</v>
      </c>
      <c r="B40" s="29">
        <v>453</v>
      </c>
      <c r="C40" s="29">
        <v>434</v>
      </c>
      <c r="D40" s="33"/>
      <c r="E40" s="33"/>
      <c r="F40" s="6">
        <f t="shared" si="3"/>
        <v>0</v>
      </c>
      <c r="G40" s="6">
        <f t="shared" si="0"/>
        <v>0</v>
      </c>
      <c r="H40" s="6">
        <f t="shared" si="1"/>
        <v>453</v>
      </c>
      <c r="I40" s="6">
        <f t="shared" si="4"/>
        <v>0</v>
      </c>
      <c r="J40" s="34"/>
      <c r="K40" s="6">
        <f t="shared" si="5"/>
        <v>0</v>
      </c>
      <c r="L40" s="44">
        <f t="shared" si="2"/>
        <v>0</v>
      </c>
    </row>
    <row r="41" spans="1:12" x14ac:dyDescent="0.45">
      <c r="A41" s="23">
        <v>40269</v>
      </c>
      <c r="B41" s="29">
        <v>413</v>
      </c>
      <c r="C41" s="29">
        <v>465</v>
      </c>
      <c r="D41" s="33"/>
      <c r="E41" s="33"/>
      <c r="F41" s="6">
        <f t="shared" si="3"/>
        <v>0</v>
      </c>
      <c r="G41" s="6">
        <f t="shared" si="0"/>
        <v>0</v>
      </c>
      <c r="H41" s="6">
        <f t="shared" si="1"/>
        <v>413</v>
      </c>
      <c r="I41" s="6">
        <f t="shared" si="4"/>
        <v>0</v>
      </c>
      <c r="J41" s="34"/>
      <c r="K41" s="6">
        <f t="shared" si="5"/>
        <v>0</v>
      </c>
      <c r="L41" s="44">
        <f t="shared" si="2"/>
        <v>0</v>
      </c>
    </row>
    <row r="42" spans="1:12" x14ac:dyDescent="0.45">
      <c r="A42" s="23">
        <v>40299</v>
      </c>
      <c r="B42" s="29">
        <v>489</v>
      </c>
      <c r="C42" s="29">
        <v>447</v>
      </c>
      <c r="D42" s="33"/>
      <c r="E42" s="33"/>
      <c r="F42" s="6">
        <f t="shared" si="3"/>
        <v>0</v>
      </c>
      <c r="G42" s="6">
        <f t="shared" si="0"/>
        <v>0</v>
      </c>
      <c r="H42" s="6">
        <f t="shared" si="1"/>
        <v>489</v>
      </c>
      <c r="I42" s="6">
        <f t="shared" si="4"/>
        <v>0</v>
      </c>
      <c r="J42" s="34"/>
      <c r="K42" s="6">
        <f t="shared" si="5"/>
        <v>0</v>
      </c>
      <c r="L42" s="44">
        <f t="shared" si="2"/>
        <v>0</v>
      </c>
    </row>
    <row r="43" spans="1:12" x14ac:dyDescent="0.45">
      <c r="A43" s="23">
        <v>40330</v>
      </c>
      <c r="B43" s="29">
        <v>515</v>
      </c>
      <c r="C43" s="29">
        <v>457</v>
      </c>
      <c r="D43" s="33"/>
      <c r="E43" s="33"/>
      <c r="F43" s="6">
        <f t="shared" si="3"/>
        <v>0</v>
      </c>
      <c r="G43" s="6">
        <f t="shared" si="0"/>
        <v>0</v>
      </c>
      <c r="H43" s="6">
        <f t="shared" si="1"/>
        <v>515</v>
      </c>
      <c r="I43" s="6">
        <f t="shared" si="4"/>
        <v>0</v>
      </c>
      <c r="J43" s="34"/>
      <c r="K43" s="6">
        <f t="shared" si="5"/>
        <v>0</v>
      </c>
      <c r="L43" s="44">
        <f t="shared" si="2"/>
        <v>0</v>
      </c>
    </row>
    <row r="44" spans="1:12" x14ac:dyDescent="0.45">
      <c r="A44" s="23">
        <v>40360</v>
      </c>
      <c r="B44" s="29">
        <v>442</v>
      </c>
      <c r="C44" s="29">
        <v>417</v>
      </c>
      <c r="D44" s="33"/>
      <c r="E44" s="33"/>
      <c r="F44" s="6">
        <f t="shared" si="3"/>
        <v>0</v>
      </c>
      <c r="G44" s="6">
        <f t="shared" si="0"/>
        <v>0</v>
      </c>
      <c r="H44" s="6">
        <f t="shared" si="1"/>
        <v>442</v>
      </c>
      <c r="I44" s="6">
        <f t="shared" si="4"/>
        <v>0</v>
      </c>
      <c r="J44" s="34"/>
      <c r="K44" s="6">
        <f t="shared" si="5"/>
        <v>0</v>
      </c>
      <c r="L44" s="44">
        <f t="shared" si="2"/>
        <v>0</v>
      </c>
    </row>
    <row r="45" spans="1:12" x14ac:dyDescent="0.45">
      <c r="A45" s="23">
        <v>40391</v>
      </c>
      <c r="B45" s="29">
        <v>447</v>
      </c>
      <c r="C45" s="29">
        <v>499</v>
      </c>
      <c r="D45" s="33"/>
      <c r="E45" s="33"/>
      <c r="F45" s="6">
        <f t="shared" si="3"/>
        <v>0</v>
      </c>
      <c r="G45" s="6">
        <f t="shared" si="0"/>
        <v>0</v>
      </c>
      <c r="H45" s="6">
        <f t="shared" si="1"/>
        <v>447</v>
      </c>
      <c r="I45" s="6">
        <f t="shared" si="4"/>
        <v>0</v>
      </c>
      <c r="J45" s="34"/>
      <c r="K45" s="6">
        <f t="shared" si="5"/>
        <v>0</v>
      </c>
      <c r="L45" s="44">
        <f t="shared" si="2"/>
        <v>0</v>
      </c>
    </row>
    <row r="46" spans="1:12" x14ac:dyDescent="0.45">
      <c r="A46" s="23">
        <v>40422</v>
      </c>
      <c r="B46" s="29">
        <v>556</v>
      </c>
      <c r="C46" s="29">
        <v>516</v>
      </c>
      <c r="D46" s="33"/>
      <c r="E46" s="33"/>
      <c r="F46" s="6">
        <f t="shared" si="3"/>
        <v>0</v>
      </c>
      <c r="G46" s="6">
        <f t="shared" si="0"/>
        <v>0</v>
      </c>
      <c r="H46" s="6">
        <f t="shared" si="1"/>
        <v>556</v>
      </c>
      <c r="I46" s="6">
        <f t="shared" si="4"/>
        <v>0</v>
      </c>
      <c r="J46" s="34"/>
      <c r="K46" s="6">
        <f t="shared" si="5"/>
        <v>0</v>
      </c>
      <c r="L46" s="44">
        <f t="shared" si="2"/>
        <v>0</v>
      </c>
    </row>
    <row r="47" spans="1:12" x14ac:dyDescent="0.45">
      <c r="A47" s="23">
        <v>40452</v>
      </c>
      <c r="B47" s="29">
        <v>517</v>
      </c>
      <c r="C47" s="29">
        <v>598</v>
      </c>
      <c r="D47" s="33"/>
      <c r="E47" s="33"/>
      <c r="F47" s="6">
        <f t="shared" si="3"/>
        <v>0</v>
      </c>
      <c r="G47" s="6">
        <f t="shared" si="0"/>
        <v>0</v>
      </c>
      <c r="H47" s="6">
        <f t="shared" si="1"/>
        <v>517</v>
      </c>
      <c r="I47" s="6">
        <f t="shared" si="4"/>
        <v>0</v>
      </c>
      <c r="J47" s="34"/>
      <c r="K47" s="6">
        <f t="shared" si="5"/>
        <v>0</v>
      </c>
      <c r="L47" s="44">
        <f t="shared" si="2"/>
        <v>0</v>
      </c>
    </row>
    <row r="48" spans="1:12" x14ac:dyDescent="0.45">
      <c r="A48" s="23">
        <v>40483</v>
      </c>
      <c r="B48" s="29">
        <v>647</v>
      </c>
      <c r="C48" s="29">
        <v>607</v>
      </c>
      <c r="D48" s="33"/>
      <c r="E48" s="33"/>
      <c r="F48" s="6">
        <f t="shared" si="3"/>
        <v>0</v>
      </c>
      <c r="G48" s="6">
        <f t="shared" si="0"/>
        <v>0</v>
      </c>
      <c r="H48" s="6">
        <f t="shared" si="1"/>
        <v>647</v>
      </c>
      <c r="I48" s="6">
        <f t="shared" si="4"/>
        <v>0</v>
      </c>
      <c r="J48" s="34"/>
      <c r="K48" s="6">
        <f t="shared" si="5"/>
        <v>0</v>
      </c>
      <c r="L48" s="44">
        <f t="shared" si="2"/>
        <v>0</v>
      </c>
    </row>
    <row r="49" spans="1:12" x14ac:dyDescent="0.45">
      <c r="A49" s="23">
        <v>40513</v>
      </c>
      <c r="B49" s="29">
        <v>502</v>
      </c>
      <c r="C49" s="29">
        <v>529</v>
      </c>
      <c r="D49" s="33"/>
      <c r="E49" s="33"/>
      <c r="F49" s="6">
        <f t="shared" si="3"/>
        <v>0</v>
      </c>
      <c r="G49" s="6">
        <f t="shared" si="0"/>
        <v>0</v>
      </c>
      <c r="H49" s="6">
        <f t="shared" si="1"/>
        <v>502</v>
      </c>
      <c r="I49" s="6">
        <f t="shared" si="4"/>
        <v>0</v>
      </c>
      <c r="J49" s="34"/>
      <c r="K49" s="6">
        <f t="shared" si="5"/>
        <v>0</v>
      </c>
      <c r="L49" s="44">
        <f t="shared" si="2"/>
        <v>0</v>
      </c>
    </row>
    <row r="50" spans="1:12" x14ac:dyDescent="0.45">
      <c r="A50" s="23">
        <v>40544</v>
      </c>
      <c r="B50" s="29">
        <v>463</v>
      </c>
      <c r="C50" s="29">
        <v>510</v>
      </c>
      <c r="D50" s="33"/>
      <c r="E50" s="33"/>
      <c r="F50" s="6">
        <f t="shared" si="3"/>
        <v>0</v>
      </c>
      <c r="G50" s="6">
        <f t="shared" si="0"/>
        <v>0</v>
      </c>
      <c r="H50" s="6">
        <f t="shared" si="1"/>
        <v>463</v>
      </c>
      <c r="I50" s="6">
        <f t="shared" si="4"/>
        <v>0</v>
      </c>
      <c r="J50" s="34"/>
      <c r="K50" s="6">
        <f t="shared" si="5"/>
        <v>0</v>
      </c>
      <c r="L50" s="44">
        <f t="shared" si="2"/>
        <v>0</v>
      </c>
    </row>
    <row r="51" spans="1:12" x14ac:dyDescent="0.45">
      <c r="A51" s="23">
        <v>40575</v>
      </c>
      <c r="B51" s="29">
        <v>483</v>
      </c>
      <c r="C51" s="29">
        <v>495</v>
      </c>
      <c r="D51" s="33"/>
      <c r="E51" s="33"/>
      <c r="F51" s="6">
        <f t="shared" si="3"/>
        <v>0</v>
      </c>
      <c r="G51" s="6">
        <f t="shared" si="0"/>
        <v>0</v>
      </c>
      <c r="H51" s="6">
        <f t="shared" si="1"/>
        <v>483</v>
      </c>
      <c r="I51" s="6">
        <f t="shared" si="4"/>
        <v>0</v>
      </c>
      <c r="J51" s="34"/>
      <c r="K51" s="6">
        <f t="shared" si="5"/>
        <v>0</v>
      </c>
      <c r="L51" s="44">
        <f t="shared" si="2"/>
        <v>0</v>
      </c>
    </row>
    <row r="52" spans="1:12" x14ac:dyDescent="0.45">
      <c r="A52" s="23">
        <v>40603</v>
      </c>
      <c r="B52" s="29">
        <v>540</v>
      </c>
      <c r="C52" s="29">
        <v>530</v>
      </c>
      <c r="D52" s="33"/>
      <c r="E52" s="33"/>
      <c r="F52" s="6">
        <f t="shared" si="3"/>
        <v>0</v>
      </c>
      <c r="G52" s="6">
        <f t="shared" si="0"/>
        <v>0</v>
      </c>
      <c r="H52" s="6">
        <f t="shared" si="1"/>
        <v>540</v>
      </c>
      <c r="I52" s="6">
        <f t="shared" si="4"/>
        <v>0</v>
      </c>
      <c r="J52" s="34"/>
      <c r="K52" s="6">
        <f t="shared" si="5"/>
        <v>0</v>
      </c>
      <c r="L52" s="44">
        <f t="shared" si="2"/>
        <v>0</v>
      </c>
    </row>
    <row r="53" spans="1:12" x14ac:dyDescent="0.45">
      <c r="A53" s="23">
        <v>40634</v>
      </c>
      <c r="B53" s="29">
        <v>521</v>
      </c>
      <c r="C53" s="29">
        <v>559</v>
      </c>
      <c r="D53" s="33"/>
      <c r="E53" s="33"/>
      <c r="F53" s="6">
        <f t="shared" si="3"/>
        <v>0</v>
      </c>
      <c r="G53" s="6">
        <f t="shared" si="0"/>
        <v>0</v>
      </c>
      <c r="H53" s="6">
        <f t="shared" si="1"/>
        <v>521</v>
      </c>
      <c r="I53" s="6">
        <f t="shared" si="4"/>
        <v>0</v>
      </c>
      <c r="J53" s="34"/>
      <c r="K53" s="6">
        <f t="shared" si="5"/>
        <v>0</v>
      </c>
      <c r="L53" s="44">
        <f t="shared" si="2"/>
        <v>0</v>
      </c>
    </row>
    <row r="54" spans="1:12" x14ac:dyDescent="0.45">
      <c r="A54" s="23">
        <v>40664</v>
      </c>
      <c r="B54" s="29">
        <v>714</v>
      </c>
      <c r="C54" s="29">
        <v>541</v>
      </c>
      <c r="D54" s="33"/>
      <c r="E54" s="33"/>
      <c r="F54" s="6">
        <f t="shared" si="3"/>
        <v>0</v>
      </c>
      <c r="G54" s="6">
        <f t="shared" si="0"/>
        <v>0</v>
      </c>
      <c r="H54" s="6">
        <f t="shared" si="1"/>
        <v>714</v>
      </c>
      <c r="I54" s="6">
        <f t="shared" si="4"/>
        <v>0</v>
      </c>
      <c r="J54" s="34"/>
      <c r="K54" s="6">
        <f t="shared" si="5"/>
        <v>0</v>
      </c>
      <c r="L54" s="44">
        <f t="shared" si="2"/>
        <v>0</v>
      </c>
    </row>
    <row r="55" spans="1:12" x14ac:dyDescent="0.45">
      <c r="A55" s="23">
        <v>40695</v>
      </c>
      <c r="B55" s="29">
        <v>533</v>
      </c>
      <c r="C55" s="29">
        <v>593</v>
      </c>
      <c r="D55" s="33"/>
      <c r="E55" s="33"/>
      <c r="F55" s="6">
        <f t="shared" si="3"/>
        <v>0</v>
      </c>
      <c r="G55" s="6">
        <f t="shared" si="0"/>
        <v>0</v>
      </c>
      <c r="H55" s="6">
        <f t="shared" si="1"/>
        <v>533</v>
      </c>
      <c r="I55" s="6">
        <f t="shared" si="4"/>
        <v>0</v>
      </c>
      <c r="J55" s="34"/>
      <c r="K55" s="6">
        <f t="shared" si="5"/>
        <v>0</v>
      </c>
      <c r="L55" s="44">
        <f t="shared" si="2"/>
        <v>0</v>
      </c>
    </row>
    <row r="56" spans="1:12" x14ac:dyDescent="0.45">
      <c r="A56" s="23">
        <v>40725</v>
      </c>
      <c r="B56" s="29">
        <v>496</v>
      </c>
      <c r="C56" s="29">
        <v>502</v>
      </c>
      <c r="D56" s="33"/>
      <c r="E56" s="33"/>
      <c r="F56" s="6">
        <f t="shared" si="3"/>
        <v>0</v>
      </c>
      <c r="G56" s="6">
        <f t="shared" si="0"/>
        <v>0</v>
      </c>
      <c r="H56" s="6">
        <f t="shared" si="1"/>
        <v>496</v>
      </c>
      <c r="I56" s="6">
        <f t="shared" si="4"/>
        <v>0</v>
      </c>
      <c r="J56" s="34"/>
      <c r="K56" s="6">
        <f t="shared" si="5"/>
        <v>0</v>
      </c>
      <c r="L56" s="44">
        <f t="shared" si="2"/>
        <v>0</v>
      </c>
    </row>
    <row r="57" spans="1:12" x14ac:dyDescent="0.45">
      <c r="A57" s="23">
        <v>40756</v>
      </c>
      <c r="B57" s="29">
        <v>449</v>
      </c>
      <c r="C57" s="29">
        <v>581</v>
      </c>
      <c r="D57" s="33"/>
      <c r="E57" s="33"/>
      <c r="F57" s="6">
        <f t="shared" si="3"/>
        <v>0</v>
      </c>
      <c r="G57" s="6">
        <f t="shared" si="0"/>
        <v>0</v>
      </c>
      <c r="H57" s="6">
        <f t="shared" si="1"/>
        <v>449</v>
      </c>
      <c r="I57" s="6">
        <f t="shared" si="4"/>
        <v>0</v>
      </c>
      <c r="J57" s="34"/>
      <c r="K57" s="6">
        <f t="shared" si="5"/>
        <v>0</v>
      </c>
      <c r="L57" s="44">
        <f t="shared" si="2"/>
        <v>0</v>
      </c>
    </row>
    <row r="58" spans="1:12" x14ac:dyDescent="0.45">
      <c r="A58" s="23">
        <v>40787</v>
      </c>
      <c r="B58" s="29">
        <v>531</v>
      </c>
      <c r="C58" s="29">
        <v>568</v>
      </c>
      <c r="D58" s="33"/>
      <c r="E58" s="33"/>
      <c r="F58" s="6">
        <f t="shared" si="3"/>
        <v>0</v>
      </c>
      <c r="G58" s="6">
        <f t="shared" si="0"/>
        <v>0</v>
      </c>
      <c r="H58" s="6">
        <f t="shared" si="1"/>
        <v>531</v>
      </c>
      <c r="I58" s="6">
        <f t="shared" si="4"/>
        <v>0</v>
      </c>
      <c r="J58" s="34"/>
      <c r="K58" s="6">
        <f t="shared" si="5"/>
        <v>0</v>
      </c>
      <c r="L58" s="44">
        <f t="shared" si="2"/>
        <v>0</v>
      </c>
    </row>
    <row r="59" spans="1:12" x14ac:dyDescent="0.45">
      <c r="A59" s="23">
        <v>40817</v>
      </c>
      <c r="B59" s="29">
        <v>639</v>
      </c>
      <c r="C59" s="29">
        <v>615</v>
      </c>
      <c r="D59" s="33"/>
      <c r="E59" s="33"/>
      <c r="F59" s="6">
        <f t="shared" si="3"/>
        <v>0</v>
      </c>
      <c r="G59" s="6">
        <f t="shared" si="0"/>
        <v>0</v>
      </c>
      <c r="H59" s="6">
        <f t="shared" si="1"/>
        <v>639</v>
      </c>
      <c r="I59" s="6">
        <f t="shared" si="4"/>
        <v>0</v>
      </c>
      <c r="J59" s="34"/>
      <c r="K59" s="6">
        <f t="shared" si="5"/>
        <v>0</v>
      </c>
      <c r="L59" s="44">
        <f t="shared" si="2"/>
        <v>0</v>
      </c>
    </row>
    <row r="60" spans="1:12" x14ac:dyDescent="0.45">
      <c r="A60" s="23">
        <v>40848</v>
      </c>
      <c r="B60" s="29">
        <v>591</v>
      </c>
      <c r="C60" s="29">
        <v>648</v>
      </c>
      <c r="D60" s="33"/>
      <c r="E60" s="33"/>
      <c r="F60" s="6">
        <f t="shared" si="3"/>
        <v>0</v>
      </c>
      <c r="G60" s="6">
        <f t="shared" si="0"/>
        <v>0</v>
      </c>
      <c r="H60" s="6">
        <f t="shared" si="1"/>
        <v>591</v>
      </c>
      <c r="I60" s="6">
        <f t="shared" si="4"/>
        <v>0</v>
      </c>
      <c r="J60" s="34"/>
      <c r="K60" s="6">
        <f t="shared" si="5"/>
        <v>0</v>
      </c>
      <c r="L60" s="44">
        <f t="shared" si="2"/>
        <v>0</v>
      </c>
    </row>
    <row r="61" spans="1:12" x14ac:dyDescent="0.45">
      <c r="A61" s="23">
        <v>40878</v>
      </c>
      <c r="B61" s="29">
        <v>328</v>
      </c>
      <c r="C61" s="29">
        <v>526</v>
      </c>
      <c r="D61" s="33"/>
      <c r="E61" s="33"/>
      <c r="F61" s="6">
        <f t="shared" si="3"/>
        <v>0</v>
      </c>
      <c r="G61" s="6">
        <f t="shared" si="0"/>
        <v>0</v>
      </c>
      <c r="H61" s="6">
        <f t="shared" si="1"/>
        <v>328</v>
      </c>
      <c r="I61" s="6">
        <f t="shared" si="4"/>
        <v>0</v>
      </c>
      <c r="J61" s="34"/>
      <c r="K61" s="6">
        <f t="shared" si="5"/>
        <v>0</v>
      </c>
      <c r="L61" s="44">
        <f t="shared" si="2"/>
        <v>0</v>
      </c>
    </row>
    <row r="62" spans="1:12" x14ac:dyDescent="0.45">
      <c r="A62" s="23">
        <v>40909</v>
      </c>
      <c r="B62" s="29">
        <v>721</v>
      </c>
      <c r="C62" s="29">
        <v>436</v>
      </c>
      <c r="D62" s="33"/>
      <c r="E62" s="33"/>
      <c r="F62" s="6">
        <f t="shared" si="3"/>
        <v>0</v>
      </c>
      <c r="G62" s="6">
        <f t="shared" si="0"/>
        <v>0</v>
      </c>
      <c r="H62" s="6">
        <f t="shared" si="1"/>
        <v>721</v>
      </c>
      <c r="I62" s="6">
        <f t="shared" si="4"/>
        <v>0</v>
      </c>
      <c r="J62" s="34"/>
      <c r="K62" s="6">
        <f t="shared" si="5"/>
        <v>0</v>
      </c>
      <c r="L62" s="44">
        <f t="shared" si="2"/>
        <v>0</v>
      </c>
    </row>
    <row r="63" spans="1:12" x14ac:dyDescent="0.45">
      <c r="A63" s="23">
        <v>40940</v>
      </c>
      <c r="B63" s="29">
        <v>598</v>
      </c>
      <c r="C63" s="29">
        <v>518</v>
      </c>
      <c r="D63" s="33"/>
      <c r="E63" s="33"/>
      <c r="F63" s="6">
        <f t="shared" si="3"/>
        <v>0</v>
      </c>
      <c r="G63" s="6">
        <f t="shared" si="0"/>
        <v>0</v>
      </c>
      <c r="H63" s="6">
        <f t="shared" si="1"/>
        <v>598</v>
      </c>
      <c r="I63" s="6">
        <f t="shared" si="4"/>
        <v>0</v>
      </c>
      <c r="J63" s="34"/>
      <c r="K63" s="6">
        <f t="shared" si="5"/>
        <v>0</v>
      </c>
      <c r="L63" s="44">
        <f t="shared" si="2"/>
        <v>0</v>
      </c>
    </row>
    <row r="64" spans="1:12" x14ac:dyDescent="0.45">
      <c r="A64" s="23">
        <v>40969</v>
      </c>
      <c r="B64" s="29">
        <v>672</v>
      </c>
      <c r="C64" s="29">
        <v>588</v>
      </c>
      <c r="D64" s="33"/>
      <c r="E64" s="33"/>
      <c r="F64" s="6">
        <f t="shared" si="3"/>
        <v>0</v>
      </c>
      <c r="G64" s="6">
        <f t="shared" si="0"/>
        <v>0</v>
      </c>
      <c r="H64" s="6">
        <f t="shared" si="1"/>
        <v>672</v>
      </c>
      <c r="I64" s="6">
        <f t="shared" si="4"/>
        <v>0</v>
      </c>
      <c r="J64" s="34"/>
      <c r="K64" s="6">
        <f t="shared" si="5"/>
        <v>0</v>
      </c>
      <c r="L64" s="44">
        <f t="shared" si="2"/>
        <v>0</v>
      </c>
    </row>
    <row r="65" spans="1:12" x14ac:dyDescent="0.45">
      <c r="A65" s="23">
        <v>41000</v>
      </c>
      <c r="B65" s="29">
        <v>625</v>
      </c>
      <c r="C65" s="29">
        <v>651</v>
      </c>
      <c r="D65" s="33"/>
      <c r="E65" s="33"/>
      <c r="F65" s="6">
        <f t="shared" si="3"/>
        <v>0</v>
      </c>
      <c r="G65" s="6">
        <f t="shared" si="0"/>
        <v>0</v>
      </c>
      <c r="H65" s="6">
        <f t="shared" si="1"/>
        <v>625</v>
      </c>
      <c r="I65" s="6">
        <f t="shared" si="4"/>
        <v>0</v>
      </c>
      <c r="J65" s="34"/>
      <c r="K65" s="6">
        <f t="shared" si="5"/>
        <v>0</v>
      </c>
      <c r="L65" s="44">
        <f t="shared" si="2"/>
        <v>0</v>
      </c>
    </row>
    <row r="66" spans="1:12" x14ac:dyDescent="0.45">
      <c r="A66" s="23">
        <v>41030</v>
      </c>
      <c r="B66" s="29">
        <v>670</v>
      </c>
      <c r="C66" s="29">
        <v>644</v>
      </c>
      <c r="D66" s="33"/>
      <c r="E66" s="33"/>
      <c r="F66" s="6">
        <f t="shared" si="3"/>
        <v>0</v>
      </c>
      <c r="G66" s="6">
        <f t="shared" ref="G66:G122" si="6">MIN(B66,F66)</f>
        <v>0</v>
      </c>
      <c r="H66" s="6">
        <f t="shared" ref="H66:H122" si="7">B66-G66</f>
        <v>670</v>
      </c>
      <c r="I66" s="6">
        <f t="shared" si="4"/>
        <v>0</v>
      </c>
      <c r="J66" s="34"/>
      <c r="K66" s="6">
        <f t="shared" si="5"/>
        <v>0</v>
      </c>
      <c r="L66" s="44">
        <f t="shared" ref="L66:L122" si="8">ROUNDUP(MAX(0,D66-F66-K66)/$O$5,0)*$O$5</f>
        <v>0</v>
      </c>
    </row>
    <row r="67" spans="1:12" x14ac:dyDescent="0.45">
      <c r="A67" s="23">
        <v>41061</v>
      </c>
      <c r="B67" s="29">
        <v>621</v>
      </c>
      <c r="C67" s="29">
        <v>651</v>
      </c>
      <c r="D67" s="33"/>
      <c r="E67" s="33"/>
      <c r="F67" s="6">
        <f t="shared" si="3"/>
        <v>0</v>
      </c>
      <c r="G67" s="6">
        <f t="shared" si="6"/>
        <v>0</v>
      </c>
      <c r="H67" s="6">
        <f t="shared" si="7"/>
        <v>621</v>
      </c>
      <c r="I67" s="6">
        <f t="shared" si="4"/>
        <v>0</v>
      </c>
      <c r="J67" s="34"/>
      <c r="K67" s="6">
        <f t="shared" si="5"/>
        <v>0</v>
      </c>
      <c r="L67" s="44">
        <f t="shared" si="8"/>
        <v>0</v>
      </c>
    </row>
    <row r="68" spans="1:12" x14ac:dyDescent="0.45">
      <c r="A68" s="23">
        <v>41091</v>
      </c>
      <c r="B68" s="29">
        <v>537</v>
      </c>
      <c r="C68" s="29">
        <v>561</v>
      </c>
      <c r="D68" s="33"/>
      <c r="E68" s="33"/>
      <c r="F68" s="6">
        <f t="shared" ref="F68:F122" si="9">I67+K67</f>
        <v>0</v>
      </c>
      <c r="G68" s="6">
        <f t="shared" si="6"/>
        <v>0</v>
      </c>
      <c r="H68" s="6">
        <f t="shared" si="7"/>
        <v>537</v>
      </c>
      <c r="I68" s="6">
        <f t="shared" ref="I68:I122" si="10">F68-G68</f>
        <v>0</v>
      </c>
      <c r="J68" s="34"/>
      <c r="K68" s="6">
        <f t="shared" ref="K68:K122" si="11">L67</f>
        <v>0</v>
      </c>
      <c r="L68" s="44">
        <f t="shared" si="8"/>
        <v>0</v>
      </c>
    </row>
    <row r="69" spans="1:12" x14ac:dyDescent="0.45">
      <c r="A69" s="23">
        <v>41122</v>
      </c>
      <c r="B69" s="29">
        <v>579</v>
      </c>
      <c r="C69" s="29">
        <v>643</v>
      </c>
      <c r="D69" s="33"/>
      <c r="E69" s="33"/>
      <c r="F69" s="6">
        <f t="shared" si="9"/>
        <v>0</v>
      </c>
      <c r="G69" s="6">
        <f t="shared" si="6"/>
        <v>0</v>
      </c>
      <c r="H69" s="6">
        <f t="shared" si="7"/>
        <v>579</v>
      </c>
      <c r="I69" s="6">
        <f t="shared" si="10"/>
        <v>0</v>
      </c>
      <c r="J69" s="34"/>
      <c r="K69" s="6">
        <f t="shared" si="11"/>
        <v>0</v>
      </c>
      <c r="L69" s="44">
        <f t="shared" si="8"/>
        <v>0</v>
      </c>
    </row>
    <row r="70" spans="1:12" x14ac:dyDescent="0.45">
      <c r="A70" s="23">
        <v>41153</v>
      </c>
      <c r="B70" s="29">
        <v>572</v>
      </c>
      <c r="C70" s="29">
        <v>659</v>
      </c>
      <c r="D70" s="33"/>
      <c r="E70" s="33"/>
      <c r="F70" s="6">
        <f t="shared" si="9"/>
        <v>0</v>
      </c>
      <c r="G70" s="6">
        <f t="shared" si="6"/>
        <v>0</v>
      </c>
      <c r="H70" s="6">
        <f t="shared" si="7"/>
        <v>572</v>
      </c>
      <c r="I70" s="6">
        <f t="shared" si="10"/>
        <v>0</v>
      </c>
      <c r="J70" s="34"/>
      <c r="K70" s="6">
        <f t="shared" si="11"/>
        <v>0</v>
      </c>
      <c r="L70" s="44">
        <f t="shared" si="8"/>
        <v>0</v>
      </c>
    </row>
    <row r="71" spans="1:12" x14ac:dyDescent="0.45">
      <c r="A71" s="23">
        <v>41183</v>
      </c>
      <c r="B71" s="29">
        <v>686</v>
      </c>
      <c r="C71" s="29">
        <v>701</v>
      </c>
      <c r="D71" s="33"/>
      <c r="E71" s="33"/>
      <c r="F71" s="6">
        <f t="shared" si="9"/>
        <v>0</v>
      </c>
      <c r="G71" s="6">
        <f t="shared" si="6"/>
        <v>0</v>
      </c>
      <c r="H71" s="6">
        <f t="shared" si="7"/>
        <v>686</v>
      </c>
      <c r="I71" s="6">
        <f t="shared" si="10"/>
        <v>0</v>
      </c>
      <c r="J71" s="34"/>
      <c r="K71" s="6">
        <f t="shared" si="11"/>
        <v>0</v>
      </c>
      <c r="L71" s="44">
        <f t="shared" si="8"/>
        <v>0</v>
      </c>
    </row>
    <row r="72" spans="1:12" x14ac:dyDescent="0.45">
      <c r="A72" s="23">
        <v>41214</v>
      </c>
      <c r="B72" s="29">
        <v>640</v>
      </c>
      <c r="C72" s="29">
        <v>725</v>
      </c>
      <c r="D72" s="33"/>
      <c r="E72" s="33"/>
      <c r="F72" s="6">
        <f t="shared" si="9"/>
        <v>0</v>
      </c>
      <c r="G72" s="6">
        <f t="shared" si="6"/>
        <v>0</v>
      </c>
      <c r="H72" s="6">
        <f t="shared" si="7"/>
        <v>640</v>
      </c>
      <c r="I72" s="6">
        <f t="shared" si="10"/>
        <v>0</v>
      </c>
      <c r="J72" s="34"/>
      <c r="K72" s="6">
        <f t="shared" si="11"/>
        <v>0</v>
      </c>
      <c r="L72" s="44">
        <f t="shared" si="8"/>
        <v>0</v>
      </c>
    </row>
    <row r="73" spans="1:12" x14ac:dyDescent="0.45">
      <c r="A73" s="23">
        <v>41244</v>
      </c>
      <c r="B73" s="29">
        <v>404</v>
      </c>
      <c r="C73" s="29">
        <v>583</v>
      </c>
      <c r="D73" s="33"/>
      <c r="E73" s="33"/>
      <c r="F73" s="6">
        <f t="shared" si="9"/>
        <v>0</v>
      </c>
      <c r="G73" s="6">
        <f t="shared" si="6"/>
        <v>0</v>
      </c>
      <c r="H73" s="6">
        <f t="shared" si="7"/>
        <v>404</v>
      </c>
      <c r="I73" s="6">
        <f t="shared" si="10"/>
        <v>0</v>
      </c>
      <c r="J73" s="34"/>
      <c r="K73" s="6">
        <f t="shared" si="11"/>
        <v>0</v>
      </c>
      <c r="L73" s="44">
        <f t="shared" si="8"/>
        <v>0</v>
      </c>
    </row>
    <row r="74" spans="1:12" x14ac:dyDescent="0.45">
      <c r="A74" s="23">
        <v>41275</v>
      </c>
      <c r="B74" s="29">
        <v>652</v>
      </c>
      <c r="C74" s="29">
        <v>495</v>
      </c>
      <c r="D74" s="33"/>
      <c r="E74" s="33"/>
      <c r="F74" s="6">
        <f t="shared" si="9"/>
        <v>0</v>
      </c>
      <c r="G74" s="6">
        <f t="shared" si="6"/>
        <v>0</v>
      </c>
      <c r="H74" s="6">
        <f t="shared" si="7"/>
        <v>652</v>
      </c>
      <c r="I74" s="6">
        <f t="shared" si="10"/>
        <v>0</v>
      </c>
      <c r="J74" s="34"/>
      <c r="K74" s="6">
        <f t="shared" si="11"/>
        <v>0</v>
      </c>
      <c r="L74" s="44">
        <f t="shared" si="8"/>
        <v>0</v>
      </c>
    </row>
    <row r="75" spans="1:12" x14ac:dyDescent="0.45">
      <c r="A75" s="23">
        <v>41306</v>
      </c>
      <c r="B75" s="29">
        <v>533</v>
      </c>
      <c r="C75" s="29">
        <v>531</v>
      </c>
      <c r="D75" s="33"/>
      <c r="E75" s="33"/>
      <c r="F75" s="6">
        <f t="shared" si="9"/>
        <v>0</v>
      </c>
      <c r="G75" s="6">
        <f t="shared" si="6"/>
        <v>0</v>
      </c>
      <c r="H75" s="6">
        <f t="shared" si="7"/>
        <v>533</v>
      </c>
      <c r="I75" s="6">
        <f t="shared" si="10"/>
        <v>0</v>
      </c>
      <c r="J75" s="34"/>
      <c r="K75" s="6">
        <f t="shared" si="11"/>
        <v>0</v>
      </c>
      <c r="L75" s="44">
        <f t="shared" si="8"/>
        <v>0</v>
      </c>
    </row>
    <row r="76" spans="1:12" x14ac:dyDescent="0.45">
      <c r="A76" s="23">
        <v>41334</v>
      </c>
      <c r="B76" s="29">
        <v>473</v>
      </c>
      <c r="C76" s="29">
        <v>564</v>
      </c>
      <c r="D76" s="33"/>
      <c r="E76" s="33"/>
      <c r="F76" s="6">
        <f t="shared" si="9"/>
        <v>0</v>
      </c>
      <c r="G76" s="6">
        <f t="shared" si="6"/>
        <v>0</v>
      </c>
      <c r="H76" s="6">
        <f t="shared" si="7"/>
        <v>473</v>
      </c>
      <c r="I76" s="6">
        <f t="shared" si="10"/>
        <v>0</v>
      </c>
      <c r="J76" s="34"/>
      <c r="K76" s="6">
        <f t="shared" si="11"/>
        <v>0</v>
      </c>
      <c r="L76" s="44">
        <f t="shared" si="8"/>
        <v>0</v>
      </c>
    </row>
    <row r="77" spans="1:12" x14ac:dyDescent="0.45">
      <c r="A77" s="23">
        <v>41365</v>
      </c>
      <c r="B77" s="29">
        <v>646</v>
      </c>
      <c r="C77" s="29">
        <v>546</v>
      </c>
      <c r="D77" s="33"/>
      <c r="E77" s="33"/>
      <c r="F77" s="6">
        <f t="shared" si="9"/>
        <v>0</v>
      </c>
      <c r="G77" s="6">
        <f t="shared" si="6"/>
        <v>0</v>
      </c>
      <c r="H77" s="6">
        <f t="shared" si="7"/>
        <v>646</v>
      </c>
      <c r="I77" s="6">
        <f t="shared" si="10"/>
        <v>0</v>
      </c>
      <c r="J77" s="34"/>
      <c r="K77" s="6">
        <f t="shared" si="11"/>
        <v>0</v>
      </c>
      <c r="L77" s="44">
        <f t="shared" si="8"/>
        <v>0</v>
      </c>
    </row>
    <row r="78" spans="1:12" x14ac:dyDescent="0.45">
      <c r="A78" s="23">
        <v>41395</v>
      </c>
      <c r="B78" s="29">
        <v>662</v>
      </c>
      <c r="C78" s="29">
        <v>561</v>
      </c>
      <c r="D78" s="33"/>
      <c r="E78" s="33"/>
      <c r="F78" s="6">
        <f t="shared" si="9"/>
        <v>0</v>
      </c>
      <c r="G78" s="6">
        <f t="shared" si="6"/>
        <v>0</v>
      </c>
      <c r="H78" s="6">
        <f t="shared" si="7"/>
        <v>662</v>
      </c>
      <c r="I78" s="6">
        <f t="shared" si="10"/>
        <v>0</v>
      </c>
      <c r="J78" s="34"/>
      <c r="K78" s="6">
        <f t="shared" si="11"/>
        <v>0</v>
      </c>
      <c r="L78" s="44">
        <f t="shared" si="8"/>
        <v>0</v>
      </c>
    </row>
    <row r="79" spans="1:12" x14ac:dyDescent="0.45">
      <c r="A79" s="23">
        <v>41426</v>
      </c>
      <c r="B79" s="29">
        <v>494</v>
      </c>
      <c r="C79" s="29">
        <v>579</v>
      </c>
      <c r="D79" s="33"/>
      <c r="E79" s="33"/>
      <c r="F79" s="6">
        <f t="shared" si="9"/>
        <v>0</v>
      </c>
      <c r="G79" s="6">
        <f t="shared" si="6"/>
        <v>0</v>
      </c>
      <c r="H79" s="6">
        <f t="shared" si="7"/>
        <v>494</v>
      </c>
      <c r="I79" s="6">
        <f t="shared" si="10"/>
        <v>0</v>
      </c>
      <c r="J79" s="34"/>
      <c r="K79" s="6">
        <f t="shared" si="11"/>
        <v>0</v>
      </c>
      <c r="L79" s="44">
        <f t="shared" si="8"/>
        <v>0</v>
      </c>
    </row>
    <row r="80" spans="1:12" x14ac:dyDescent="0.45">
      <c r="A80" s="23">
        <v>41456</v>
      </c>
      <c r="B80" s="29">
        <v>513</v>
      </c>
      <c r="C80" s="29">
        <v>472</v>
      </c>
      <c r="D80" s="33"/>
      <c r="E80" s="33"/>
      <c r="F80" s="6">
        <f t="shared" si="9"/>
        <v>0</v>
      </c>
      <c r="G80" s="6">
        <f t="shared" si="6"/>
        <v>0</v>
      </c>
      <c r="H80" s="6">
        <f t="shared" si="7"/>
        <v>513</v>
      </c>
      <c r="I80" s="6">
        <f t="shared" si="10"/>
        <v>0</v>
      </c>
      <c r="J80" s="34"/>
      <c r="K80" s="6">
        <f t="shared" si="11"/>
        <v>0</v>
      </c>
      <c r="L80" s="44">
        <f t="shared" si="8"/>
        <v>0</v>
      </c>
    </row>
    <row r="81" spans="1:12" x14ac:dyDescent="0.45">
      <c r="A81" s="23">
        <v>41487</v>
      </c>
      <c r="B81" s="29">
        <v>620</v>
      </c>
      <c r="C81" s="29">
        <v>553</v>
      </c>
      <c r="D81" s="33"/>
      <c r="E81" s="33"/>
      <c r="F81" s="6">
        <f t="shared" si="9"/>
        <v>0</v>
      </c>
      <c r="G81" s="6">
        <f t="shared" si="6"/>
        <v>0</v>
      </c>
      <c r="H81" s="6">
        <f t="shared" si="7"/>
        <v>620</v>
      </c>
      <c r="I81" s="6">
        <f t="shared" si="10"/>
        <v>0</v>
      </c>
      <c r="J81" s="34"/>
      <c r="K81" s="6">
        <f t="shared" si="11"/>
        <v>0</v>
      </c>
      <c r="L81" s="44">
        <f t="shared" si="8"/>
        <v>0</v>
      </c>
    </row>
    <row r="82" spans="1:12" x14ac:dyDescent="0.45">
      <c r="A82" s="23">
        <v>41518</v>
      </c>
      <c r="B82" s="29">
        <v>681</v>
      </c>
      <c r="C82" s="29">
        <v>603</v>
      </c>
      <c r="D82" s="33"/>
      <c r="E82" s="33"/>
      <c r="F82" s="6">
        <f t="shared" si="9"/>
        <v>0</v>
      </c>
      <c r="G82" s="6">
        <f t="shared" si="6"/>
        <v>0</v>
      </c>
      <c r="H82" s="6">
        <f t="shared" si="7"/>
        <v>681</v>
      </c>
      <c r="I82" s="6">
        <f t="shared" si="10"/>
        <v>0</v>
      </c>
      <c r="J82" s="34"/>
      <c r="K82" s="6">
        <f t="shared" si="11"/>
        <v>0</v>
      </c>
      <c r="L82" s="44">
        <f t="shared" si="8"/>
        <v>0</v>
      </c>
    </row>
    <row r="83" spans="1:12" x14ac:dyDescent="0.45">
      <c r="A83" s="23">
        <v>41548</v>
      </c>
      <c r="B83" s="29">
        <v>579</v>
      </c>
      <c r="C83" s="29">
        <v>702</v>
      </c>
      <c r="D83" s="33"/>
      <c r="E83" s="33"/>
      <c r="F83" s="6">
        <f t="shared" si="9"/>
        <v>0</v>
      </c>
      <c r="G83" s="6">
        <f t="shared" si="6"/>
        <v>0</v>
      </c>
      <c r="H83" s="6">
        <f t="shared" si="7"/>
        <v>579</v>
      </c>
      <c r="I83" s="6">
        <f t="shared" si="10"/>
        <v>0</v>
      </c>
      <c r="J83" s="34"/>
      <c r="K83" s="6">
        <f t="shared" si="11"/>
        <v>0</v>
      </c>
      <c r="L83" s="44">
        <f t="shared" si="8"/>
        <v>0</v>
      </c>
    </row>
    <row r="84" spans="1:12" x14ac:dyDescent="0.45">
      <c r="A84" s="23">
        <v>41579</v>
      </c>
      <c r="B84" s="29">
        <v>586</v>
      </c>
      <c r="C84" s="29">
        <v>693</v>
      </c>
      <c r="D84" s="33"/>
      <c r="E84" s="33"/>
      <c r="F84" s="6">
        <f t="shared" si="9"/>
        <v>0</v>
      </c>
      <c r="G84" s="6">
        <f t="shared" si="6"/>
        <v>0</v>
      </c>
      <c r="H84" s="6">
        <f t="shared" si="7"/>
        <v>586</v>
      </c>
      <c r="I84" s="6">
        <f t="shared" si="10"/>
        <v>0</v>
      </c>
      <c r="J84" s="34"/>
      <c r="K84" s="6">
        <f t="shared" si="11"/>
        <v>0</v>
      </c>
      <c r="L84" s="44">
        <f t="shared" si="8"/>
        <v>0</v>
      </c>
    </row>
    <row r="85" spans="1:12" x14ac:dyDescent="0.45">
      <c r="A85" s="23">
        <v>41609</v>
      </c>
      <c r="B85" s="29">
        <v>437</v>
      </c>
      <c r="C85" s="29">
        <v>550</v>
      </c>
      <c r="D85" s="33"/>
      <c r="E85" s="33"/>
      <c r="F85" s="6">
        <f t="shared" si="9"/>
        <v>0</v>
      </c>
      <c r="G85" s="6">
        <f t="shared" si="6"/>
        <v>0</v>
      </c>
      <c r="H85" s="6">
        <f t="shared" si="7"/>
        <v>437</v>
      </c>
      <c r="I85" s="6">
        <f t="shared" si="10"/>
        <v>0</v>
      </c>
      <c r="J85" s="34"/>
      <c r="K85" s="6">
        <f t="shared" si="11"/>
        <v>0</v>
      </c>
      <c r="L85" s="44">
        <f t="shared" si="8"/>
        <v>0</v>
      </c>
    </row>
    <row r="86" spans="1:12" x14ac:dyDescent="0.45">
      <c r="A86" s="23">
        <v>41640</v>
      </c>
      <c r="B86" s="29">
        <v>919</v>
      </c>
      <c r="C86" s="29">
        <v>487</v>
      </c>
      <c r="D86" s="33"/>
      <c r="E86" s="33"/>
      <c r="F86" s="6">
        <f t="shared" si="9"/>
        <v>0</v>
      </c>
      <c r="G86" s="6">
        <f t="shared" si="6"/>
        <v>0</v>
      </c>
      <c r="H86" s="6">
        <f t="shared" si="7"/>
        <v>919</v>
      </c>
      <c r="I86" s="6">
        <f t="shared" si="10"/>
        <v>0</v>
      </c>
      <c r="J86" s="34"/>
      <c r="K86" s="6">
        <f t="shared" si="11"/>
        <v>0</v>
      </c>
      <c r="L86" s="44">
        <f t="shared" si="8"/>
        <v>0</v>
      </c>
    </row>
    <row r="87" spans="1:12" x14ac:dyDescent="0.45">
      <c r="A87" s="23">
        <v>41671</v>
      </c>
      <c r="B87" s="29">
        <v>896</v>
      </c>
      <c r="C87" s="29">
        <v>624</v>
      </c>
      <c r="D87" s="33"/>
      <c r="E87" s="33"/>
      <c r="F87" s="6">
        <f t="shared" si="9"/>
        <v>0</v>
      </c>
      <c r="G87" s="6">
        <f t="shared" si="6"/>
        <v>0</v>
      </c>
      <c r="H87" s="6">
        <f t="shared" si="7"/>
        <v>896</v>
      </c>
      <c r="I87" s="6">
        <f t="shared" si="10"/>
        <v>0</v>
      </c>
      <c r="J87" s="34"/>
      <c r="K87" s="6">
        <f t="shared" si="11"/>
        <v>0</v>
      </c>
      <c r="L87" s="44">
        <f t="shared" si="8"/>
        <v>0</v>
      </c>
    </row>
    <row r="88" spans="1:12" x14ac:dyDescent="0.45">
      <c r="A88" s="23">
        <v>41699</v>
      </c>
      <c r="B88" s="29">
        <v>1016</v>
      </c>
      <c r="C88" s="29">
        <v>788</v>
      </c>
      <c r="D88" s="33"/>
      <c r="E88" s="33"/>
      <c r="F88" s="6">
        <f t="shared" si="9"/>
        <v>0</v>
      </c>
      <c r="G88" s="6">
        <f t="shared" si="6"/>
        <v>0</v>
      </c>
      <c r="H88" s="6">
        <f t="shared" si="7"/>
        <v>1016</v>
      </c>
      <c r="I88" s="6">
        <f t="shared" si="10"/>
        <v>0</v>
      </c>
      <c r="J88" s="34"/>
      <c r="K88" s="6">
        <f t="shared" si="11"/>
        <v>0</v>
      </c>
      <c r="L88" s="44">
        <f t="shared" si="8"/>
        <v>0</v>
      </c>
    </row>
    <row r="89" spans="1:12" x14ac:dyDescent="0.45">
      <c r="A89" s="23">
        <v>41730</v>
      </c>
      <c r="B89" s="29">
        <v>946</v>
      </c>
      <c r="C89" s="29">
        <v>938</v>
      </c>
      <c r="D89" s="33"/>
      <c r="E89" s="33"/>
      <c r="F89" s="6">
        <f t="shared" si="9"/>
        <v>0</v>
      </c>
      <c r="G89" s="6">
        <f t="shared" si="6"/>
        <v>0</v>
      </c>
      <c r="H89" s="6">
        <f t="shared" si="7"/>
        <v>946</v>
      </c>
      <c r="I89" s="6">
        <f t="shared" si="10"/>
        <v>0</v>
      </c>
      <c r="J89" s="34"/>
      <c r="K89" s="6">
        <f t="shared" si="11"/>
        <v>0</v>
      </c>
      <c r="L89" s="44">
        <f t="shared" si="8"/>
        <v>0</v>
      </c>
    </row>
    <row r="90" spans="1:12" x14ac:dyDescent="0.45">
      <c r="A90" s="23">
        <v>41760</v>
      </c>
      <c r="B90" s="29">
        <v>733</v>
      </c>
      <c r="C90" s="29">
        <v>972</v>
      </c>
      <c r="D90" s="33"/>
      <c r="E90" s="33"/>
      <c r="F90" s="6">
        <f t="shared" si="9"/>
        <v>0</v>
      </c>
      <c r="G90" s="6">
        <f t="shared" si="6"/>
        <v>0</v>
      </c>
      <c r="H90" s="6">
        <f t="shared" si="7"/>
        <v>733</v>
      </c>
      <c r="I90" s="6">
        <f t="shared" si="10"/>
        <v>0</v>
      </c>
      <c r="J90" s="34"/>
      <c r="K90" s="6">
        <f t="shared" si="11"/>
        <v>0</v>
      </c>
      <c r="L90" s="44">
        <f t="shared" si="8"/>
        <v>0</v>
      </c>
    </row>
    <row r="91" spans="1:12" x14ac:dyDescent="0.45">
      <c r="A91" s="23">
        <v>41791</v>
      </c>
      <c r="B91" s="29">
        <v>644</v>
      </c>
      <c r="C91" s="29">
        <v>914</v>
      </c>
      <c r="D91" s="33"/>
      <c r="E91" s="33"/>
      <c r="F91" s="6">
        <f t="shared" si="9"/>
        <v>0</v>
      </c>
      <c r="G91" s="6">
        <f t="shared" si="6"/>
        <v>0</v>
      </c>
      <c r="H91" s="6">
        <f t="shared" si="7"/>
        <v>644</v>
      </c>
      <c r="I91" s="6">
        <f t="shared" si="10"/>
        <v>0</v>
      </c>
      <c r="J91" s="34"/>
      <c r="K91" s="6">
        <f t="shared" si="11"/>
        <v>0</v>
      </c>
      <c r="L91" s="44">
        <f t="shared" si="8"/>
        <v>0</v>
      </c>
    </row>
    <row r="92" spans="1:12" x14ac:dyDescent="0.45">
      <c r="A92" s="23">
        <v>41821</v>
      </c>
      <c r="B92" s="29">
        <v>670</v>
      </c>
      <c r="C92" s="29">
        <v>730</v>
      </c>
      <c r="D92" s="33"/>
      <c r="E92" s="33"/>
      <c r="F92" s="6">
        <f t="shared" si="9"/>
        <v>0</v>
      </c>
      <c r="G92" s="6">
        <f t="shared" si="6"/>
        <v>0</v>
      </c>
      <c r="H92" s="6">
        <f t="shared" si="7"/>
        <v>670</v>
      </c>
      <c r="I92" s="6">
        <f t="shared" si="10"/>
        <v>0</v>
      </c>
      <c r="J92" s="34"/>
      <c r="K92" s="6">
        <f t="shared" si="11"/>
        <v>0</v>
      </c>
      <c r="L92" s="44">
        <f t="shared" si="8"/>
        <v>0</v>
      </c>
    </row>
    <row r="93" spans="1:12" x14ac:dyDescent="0.45">
      <c r="A93" s="23">
        <v>41852</v>
      </c>
      <c r="B93" s="29">
        <v>816</v>
      </c>
      <c r="C93" s="29">
        <v>827</v>
      </c>
      <c r="D93" s="33"/>
      <c r="E93" s="33"/>
      <c r="F93" s="6">
        <f t="shared" si="9"/>
        <v>0</v>
      </c>
      <c r="G93" s="6">
        <f t="shared" si="6"/>
        <v>0</v>
      </c>
      <c r="H93" s="6">
        <f t="shared" si="7"/>
        <v>816</v>
      </c>
      <c r="I93" s="6">
        <f t="shared" si="10"/>
        <v>0</v>
      </c>
      <c r="J93" s="34"/>
      <c r="K93" s="6">
        <f t="shared" si="11"/>
        <v>0</v>
      </c>
      <c r="L93" s="44">
        <f t="shared" si="8"/>
        <v>0</v>
      </c>
    </row>
    <row r="94" spans="1:12" x14ac:dyDescent="0.45">
      <c r="A94" s="23">
        <v>41883</v>
      </c>
      <c r="B94" s="29">
        <v>670</v>
      </c>
      <c r="C94" s="29">
        <v>874</v>
      </c>
      <c r="D94" s="33"/>
      <c r="E94" s="33"/>
      <c r="F94" s="6">
        <f t="shared" si="9"/>
        <v>0</v>
      </c>
      <c r="G94" s="6">
        <f t="shared" si="6"/>
        <v>0</v>
      </c>
      <c r="H94" s="6">
        <f t="shared" si="7"/>
        <v>670</v>
      </c>
      <c r="I94" s="6">
        <f t="shared" si="10"/>
        <v>0</v>
      </c>
      <c r="J94" s="34"/>
      <c r="K94" s="6">
        <f t="shared" si="11"/>
        <v>0</v>
      </c>
      <c r="L94" s="44">
        <f t="shared" si="8"/>
        <v>0</v>
      </c>
    </row>
    <row r="95" spans="1:12" x14ac:dyDescent="0.45">
      <c r="A95" s="23">
        <v>41913</v>
      </c>
      <c r="B95" s="29">
        <v>778</v>
      </c>
      <c r="C95" s="29">
        <v>900</v>
      </c>
      <c r="D95" s="33"/>
      <c r="E95" s="33"/>
      <c r="F95" s="6">
        <f t="shared" si="9"/>
        <v>0</v>
      </c>
      <c r="G95" s="6">
        <f t="shared" si="6"/>
        <v>0</v>
      </c>
      <c r="H95" s="6">
        <f t="shared" si="7"/>
        <v>778</v>
      </c>
      <c r="I95" s="6">
        <f t="shared" si="10"/>
        <v>0</v>
      </c>
      <c r="J95" s="34"/>
      <c r="K95" s="6">
        <f t="shared" si="11"/>
        <v>0</v>
      </c>
      <c r="L95" s="44">
        <f t="shared" si="8"/>
        <v>0</v>
      </c>
    </row>
    <row r="96" spans="1:12" x14ac:dyDescent="0.45">
      <c r="A96" s="23">
        <v>41944</v>
      </c>
      <c r="B96" s="29">
        <v>710</v>
      </c>
      <c r="C96" s="29">
        <v>892</v>
      </c>
      <c r="D96" s="33"/>
      <c r="E96" s="33"/>
      <c r="F96" s="6">
        <f t="shared" si="9"/>
        <v>0</v>
      </c>
      <c r="G96" s="6">
        <f t="shared" si="6"/>
        <v>0</v>
      </c>
      <c r="H96" s="6">
        <f t="shared" si="7"/>
        <v>710</v>
      </c>
      <c r="I96" s="6">
        <f t="shared" si="10"/>
        <v>0</v>
      </c>
      <c r="J96" s="34"/>
      <c r="K96" s="6">
        <f t="shared" si="11"/>
        <v>0</v>
      </c>
      <c r="L96" s="44">
        <f t="shared" si="8"/>
        <v>0</v>
      </c>
    </row>
    <row r="97" spans="1:12" x14ac:dyDescent="0.45">
      <c r="A97" s="23">
        <v>41974</v>
      </c>
      <c r="B97" s="29">
        <v>804</v>
      </c>
      <c r="C97" s="29">
        <v>687</v>
      </c>
      <c r="D97" s="33"/>
      <c r="E97" s="33"/>
      <c r="F97" s="6">
        <f t="shared" si="9"/>
        <v>0</v>
      </c>
      <c r="G97" s="6">
        <f t="shared" si="6"/>
        <v>0</v>
      </c>
      <c r="H97" s="6">
        <f t="shared" si="7"/>
        <v>804</v>
      </c>
      <c r="I97" s="6">
        <f t="shared" si="10"/>
        <v>0</v>
      </c>
      <c r="J97" s="34"/>
      <c r="K97" s="6">
        <f t="shared" si="11"/>
        <v>0</v>
      </c>
      <c r="L97" s="44">
        <f t="shared" si="8"/>
        <v>0</v>
      </c>
    </row>
    <row r="98" spans="1:12" x14ac:dyDescent="0.45">
      <c r="A98" s="23">
        <v>42005</v>
      </c>
      <c r="B98" s="29">
        <v>649</v>
      </c>
      <c r="C98" s="29">
        <v>688</v>
      </c>
      <c r="D98" s="33"/>
      <c r="E98" s="33"/>
      <c r="F98" s="6">
        <f t="shared" si="9"/>
        <v>0</v>
      </c>
      <c r="G98" s="6">
        <f t="shared" si="6"/>
        <v>0</v>
      </c>
      <c r="H98" s="6">
        <f t="shared" si="7"/>
        <v>649</v>
      </c>
      <c r="I98" s="6">
        <f t="shared" si="10"/>
        <v>0</v>
      </c>
      <c r="J98" s="34"/>
      <c r="K98" s="6">
        <f t="shared" si="11"/>
        <v>0</v>
      </c>
      <c r="L98" s="44">
        <f t="shared" si="8"/>
        <v>0</v>
      </c>
    </row>
    <row r="99" spans="1:12" x14ac:dyDescent="0.45">
      <c r="A99" s="23">
        <v>42036</v>
      </c>
      <c r="B99" s="29">
        <v>636</v>
      </c>
      <c r="C99" s="29">
        <v>658</v>
      </c>
      <c r="D99" s="33"/>
      <c r="E99" s="33"/>
      <c r="F99" s="6">
        <f t="shared" si="9"/>
        <v>0</v>
      </c>
      <c r="G99" s="6">
        <f t="shared" si="6"/>
        <v>0</v>
      </c>
      <c r="H99" s="6">
        <f t="shared" si="7"/>
        <v>636</v>
      </c>
      <c r="I99" s="6">
        <f t="shared" si="10"/>
        <v>0</v>
      </c>
      <c r="J99" s="34"/>
      <c r="K99" s="6">
        <f t="shared" si="11"/>
        <v>0</v>
      </c>
      <c r="L99" s="44">
        <f t="shared" si="8"/>
        <v>0</v>
      </c>
    </row>
    <row r="100" spans="1:12" x14ac:dyDescent="0.45">
      <c r="A100" s="23">
        <v>42064</v>
      </c>
      <c r="B100" s="29">
        <v>785</v>
      </c>
      <c r="C100" s="29">
        <v>685</v>
      </c>
      <c r="D100" s="33"/>
      <c r="E100" s="33"/>
      <c r="F100" s="6">
        <f t="shared" si="9"/>
        <v>0</v>
      </c>
      <c r="G100" s="6">
        <f t="shared" si="6"/>
        <v>0</v>
      </c>
      <c r="H100" s="6">
        <f t="shared" si="7"/>
        <v>785</v>
      </c>
      <c r="I100" s="6">
        <f t="shared" si="10"/>
        <v>0</v>
      </c>
      <c r="J100" s="34"/>
      <c r="K100" s="6">
        <f t="shared" si="11"/>
        <v>0</v>
      </c>
      <c r="L100" s="44">
        <f t="shared" si="8"/>
        <v>0</v>
      </c>
    </row>
    <row r="101" spans="1:12" x14ac:dyDescent="0.45">
      <c r="A101" s="23">
        <v>42095</v>
      </c>
      <c r="B101" s="29">
        <v>733</v>
      </c>
      <c r="C101" s="29">
        <v>736</v>
      </c>
      <c r="D101" s="33"/>
      <c r="E101" s="33"/>
      <c r="F101" s="6">
        <f t="shared" si="9"/>
        <v>0</v>
      </c>
      <c r="G101" s="6">
        <f t="shared" si="6"/>
        <v>0</v>
      </c>
      <c r="H101" s="6">
        <f t="shared" si="7"/>
        <v>733</v>
      </c>
      <c r="I101" s="6">
        <f t="shared" si="10"/>
        <v>0</v>
      </c>
      <c r="J101" s="34"/>
      <c r="K101" s="6">
        <f t="shared" si="11"/>
        <v>0</v>
      </c>
      <c r="L101" s="44">
        <f t="shared" si="8"/>
        <v>0</v>
      </c>
    </row>
    <row r="102" spans="1:12" x14ac:dyDescent="0.45">
      <c r="A102" s="23">
        <v>42125</v>
      </c>
      <c r="B102" s="29">
        <v>693</v>
      </c>
      <c r="C102" s="29">
        <v>715</v>
      </c>
      <c r="D102" s="33"/>
      <c r="E102" s="33"/>
      <c r="F102" s="6">
        <f t="shared" si="9"/>
        <v>0</v>
      </c>
      <c r="G102" s="6">
        <f t="shared" si="6"/>
        <v>0</v>
      </c>
      <c r="H102" s="6">
        <f t="shared" si="7"/>
        <v>693</v>
      </c>
      <c r="I102" s="6">
        <f t="shared" si="10"/>
        <v>0</v>
      </c>
      <c r="J102" s="34"/>
      <c r="K102" s="6">
        <f t="shared" si="11"/>
        <v>0</v>
      </c>
      <c r="L102" s="44">
        <f t="shared" si="8"/>
        <v>0</v>
      </c>
    </row>
    <row r="103" spans="1:12" x14ac:dyDescent="0.45">
      <c r="A103" s="23">
        <v>42156</v>
      </c>
      <c r="B103" s="29">
        <v>849</v>
      </c>
      <c r="C103" s="29">
        <v>686</v>
      </c>
      <c r="D103" s="33"/>
      <c r="E103" s="33"/>
      <c r="F103" s="6">
        <f t="shared" si="9"/>
        <v>0</v>
      </c>
      <c r="G103" s="6">
        <f t="shared" si="6"/>
        <v>0</v>
      </c>
      <c r="H103" s="6">
        <f t="shared" si="7"/>
        <v>849</v>
      </c>
      <c r="I103" s="6">
        <f t="shared" si="10"/>
        <v>0</v>
      </c>
      <c r="J103" s="34"/>
      <c r="K103" s="6">
        <f t="shared" si="11"/>
        <v>0</v>
      </c>
      <c r="L103" s="44">
        <f t="shared" si="8"/>
        <v>0</v>
      </c>
    </row>
    <row r="104" spans="1:12" x14ac:dyDescent="0.45">
      <c r="A104" s="23">
        <v>42186</v>
      </c>
      <c r="B104" s="29">
        <v>617</v>
      </c>
      <c r="C104" s="29">
        <v>633</v>
      </c>
      <c r="D104" s="33"/>
      <c r="E104" s="33"/>
      <c r="F104" s="6">
        <f t="shared" si="9"/>
        <v>0</v>
      </c>
      <c r="G104" s="6">
        <f t="shared" si="6"/>
        <v>0</v>
      </c>
      <c r="H104" s="6">
        <f t="shared" si="7"/>
        <v>617</v>
      </c>
      <c r="I104" s="6">
        <f t="shared" si="10"/>
        <v>0</v>
      </c>
      <c r="J104" s="34"/>
      <c r="K104" s="6">
        <f t="shared" si="11"/>
        <v>0</v>
      </c>
      <c r="L104" s="44">
        <f t="shared" si="8"/>
        <v>0</v>
      </c>
    </row>
    <row r="105" spans="1:12" x14ac:dyDescent="0.45">
      <c r="A105" s="23">
        <v>42217</v>
      </c>
      <c r="B105" s="29">
        <v>860</v>
      </c>
      <c r="C105" s="29">
        <v>720</v>
      </c>
      <c r="D105" s="33"/>
      <c r="E105" s="33"/>
      <c r="F105" s="6">
        <f t="shared" si="9"/>
        <v>0</v>
      </c>
      <c r="G105" s="6">
        <f t="shared" si="6"/>
        <v>0</v>
      </c>
      <c r="H105" s="6">
        <f t="shared" si="7"/>
        <v>860</v>
      </c>
      <c r="I105" s="6">
        <f t="shared" si="10"/>
        <v>0</v>
      </c>
      <c r="J105" s="34"/>
      <c r="K105" s="6">
        <f t="shared" si="11"/>
        <v>0</v>
      </c>
      <c r="L105" s="44">
        <f t="shared" si="8"/>
        <v>0</v>
      </c>
    </row>
    <row r="106" spans="1:12" x14ac:dyDescent="0.45">
      <c r="A106" s="23">
        <v>42248</v>
      </c>
      <c r="B106" s="29">
        <v>777</v>
      </c>
      <c r="C106" s="29">
        <v>807</v>
      </c>
      <c r="D106" s="33"/>
      <c r="E106" s="33"/>
      <c r="F106" s="6">
        <f t="shared" si="9"/>
        <v>0</v>
      </c>
      <c r="G106" s="6">
        <f t="shared" si="6"/>
        <v>0</v>
      </c>
      <c r="H106" s="6">
        <f t="shared" si="7"/>
        <v>777</v>
      </c>
      <c r="I106" s="6">
        <f t="shared" si="10"/>
        <v>0</v>
      </c>
      <c r="J106" s="34"/>
      <c r="K106" s="6">
        <f t="shared" si="11"/>
        <v>0</v>
      </c>
      <c r="L106" s="44">
        <f t="shared" si="8"/>
        <v>0</v>
      </c>
    </row>
    <row r="107" spans="1:12" x14ac:dyDescent="0.45">
      <c r="A107" s="23">
        <v>42278</v>
      </c>
      <c r="B107" s="29">
        <v>1010</v>
      </c>
      <c r="C107" s="29">
        <v>892</v>
      </c>
      <c r="D107" s="33"/>
      <c r="E107" s="33"/>
      <c r="F107" s="6">
        <f>I106+K106</f>
        <v>0</v>
      </c>
      <c r="G107" s="6">
        <f t="shared" si="6"/>
        <v>0</v>
      </c>
      <c r="H107" s="6">
        <f t="shared" si="7"/>
        <v>1010</v>
      </c>
      <c r="I107" s="6">
        <f t="shared" si="10"/>
        <v>0</v>
      </c>
      <c r="J107" s="34"/>
      <c r="K107" s="6">
        <f t="shared" si="11"/>
        <v>0</v>
      </c>
      <c r="L107" s="44">
        <f t="shared" si="8"/>
        <v>0</v>
      </c>
    </row>
    <row r="108" spans="1:12" x14ac:dyDescent="0.45">
      <c r="A108" s="23">
        <v>42309</v>
      </c>
      <c r="B108" s="29">
        <v>934</v>
      </c>
      <c r="C108" s="29">
        <v>982</v>
      </c>
      <c r="D108" s="33"/>
      <c r="E108" s="33"/>
      <c r="F108" s="6">
        <f t="shared" si="9"/>
        <v>0</v>
      </c>
      <c r="G108" s="6">
        <f t="shared" si="6"/>
        <v>0</v>
      </c>
      <c r="H108" s="6">
        <f t="shared" si="7"/>
        <v>934</v>
      </c>
      <c r="I108" s="6">
        <f t="shared" si="10"/>
        <v>0</v>
      </c>
      <c r="J108" s="34"/>
      <c r="K108" s="6">
        <f t="shared" si="11"/>
        <v>0</v>
      </c>
      <c r="L108" s="44">
        <f t="shared" si="8"/>
        <v>0</v>
      </c>
    </row>
    <row r="109" spans="1:12" x14ac:dyDescent="0.45">
      <c r="A109" s="23">
        <v>42339</v>
      </c>
      <c r="B109" s="29">
        <v>1024</v>
      </c>
      <c r="C109" s="29">
        <v>823</v>
      </c>
      <c r="D109" s="33"/>
      <c r="E109" s="33"/>
      <c r="F109" s="6">
        <f t="shared" si="9"/>
        <v>0</v>
      </c>
      <c r="G109" s="6">
        <f t="shared" si="6"/>
        <v>0</v>
      </c>
      <c r="H109" s="6">
        <f t="shared" si="7"/>
        <v>1024</v>
      </c>
      <c r="I109" s="6">
        <f t="shared" si="10"/>
        <v>0</v>
      </c>
      <c r="J109" s="34"/>
      <c r="K109" s="6">
        <f t="shared" si="11"/>
        <v>0</v>
      </c>
      <c r="L109" s="44">
        <f t="shared" si="8"/>
        <v>0</v>
      </c>
    </row>
    <row r="110" spans="1:12" x14ac:dyDescent="0.45">
      <c r="A110" s="23">
        <v>42370</v>
      </c>
      <c r="B110" s="29">
        <v>1089</v>
      </c>
      <c r="C110" s="29">
        <v>874</v>
      </c>
      <c r="D110" s="33"/>
      <c r="E110" s="33"/>
      <c r="F110" s="6">
        <f t="shared" si="9"/>
        <v>0</v>
      </c>
      <c r="G110" s="6">
        <f t="shared" si="6"/>
        <v>0</v>
      </c>
      <c r="H110" s="6">
        <f t="shared" si="7"/>
        <v>1089</v>
      </c>
      <c r="I110" s="6">
        <f t="shared" si="10"/>
        <v>0</v>
      </c>
      <c r="J110" s="34"/>
      <c r="K110" s="6">
        <f t="shared" si="11"/>
        <v>0</v>
      </c>
      <c r="L110" s="44">
        <f t="shared" si="8"/>
        <v>0</v>
      </c>
    </row>
    <row r="111" spans="1:12" x14ac:dyDescent="0.45">
      <c r="A111" s="23">
        <v>42401</v>
      </c>
      <c r="B111" s="29">
        <v>899</v>
      </c>
      <c r="C111" s="29">
        <v>962</v>
      </c>
      <c r="D111" s="33"/>
      <c r="E111" s="33"/>
      <c r="F111" s="6">
        <f t="shared" si="9"/>
        <v>0</v>
      </c>
      <c r="G111" s="6">
        <f t="shared" si="6"/>
        <v>0</v>
      </c>
      <c r="H111" s="6">
        <f t="shared" si="7"/>
        <v>899</v>
      </c>
      <c r="I111" s="6">
        <f t="shared" si="10"/>
        <v>0</v>
      </c>
      <c r="J111" s="34"/>
      <c r="K111" s="6">
        <f t="shared" si="11"/>
        <v>0</v>
      </c>
      <c r="L111" s="44">
        <f t="shared" si="8"/>
        <v>0</v>
      </c>
    </row>
    <row r="112" spans="1:12" x14ac:dyDescent="0.45">
      <c r="A112" s="23">
        <v>42430</v>
      </c>
      <c r="B112" s="29">
        <v>933</v>
      </c>
      <c r="C112" s="29">
        <v>1043</v>
      </c>
      <c r="D112" s="33"/>
      <c r="E112" s="33"/>
      <c r="F112" s="6">
        <f t="shared" si="9"/>
        <v>0</v>
      </c>
      <c r="G112" s="6">
        <f t="shared" si="6"/>
        <v>0</v>
      </c>
      <c r="H112" s="6">
        <f t="shared" si="7"/>
        <v>933</v>
      </c>
      <c r="I112" s="6">
        <f t="shared" si="10"/>
        <v>0</v>
      </c>
      <c r="J112" s="34"/>
      <c r="K112" s="6">
        <f t="shared" si="11"/>
        <v>0</v>
      </c>
      <c r="L112" s="44">
        <f t="shared" si="8"/>
        <v>0</v>
      </c>
    </row>
    <row r="113" spans="1:12" x14ac:dyDescent="0.45">
      <c r="A113" s="23">
        <v>42461</v>
      </c>
      <c r="B113" s="29">
        <v>1052</v>
      </c>
      <c r="C113" s="29">
        <v>1076</v>
      </c>
      <c r="D113" s="33"/>
      <c r="E113" s="33"/>
      <c r="F113" s="6">
        <f t="shared" si="9"/>
        <v>0</v>
      </c>
      <c r="G113" s="6">
        <f t="shared" si="6"/>
        <v>0</v>
      </c>
      <c r="H113" s="6">
        <f t="shared" si="7"/>
        <v>1052</v>
      </c>
      <c r="I113" s="6">
        <f t="shared" si="10"/>
        <v>0</v>
      </c>
      <c r="J113" s="34"/>
      <c r="K113" s="6">
        <f t="shared" si="11"/>
        <v>0</v>
      </c>
      <c r="L113" s="44">
        <f t="shared" si="8"/>
        <v>0</v>
      </c>
    </row>
    <row r="114" spans="1:12" x14ac:dyDescent="0.45">
      <c r="A114" s="23">
        <v>42491</v>
      </c>
      <c r="B114" s="29">
        <v>832</v>
      </c>
      <c r="C114" s="29">
        <v>1076</v>
      </c>
      <c r="D114" s="33"/>
      <c r="E114" s="33"/>
      <c r="F114" s="6">
        <f t="shared" si="9"/>
        <v>0</v>
      </c>
      <c r="G114" s="6">
        <f t="shared" si="6"/>
        <v>0</v>
      </c>
      <c r="H114" s="6">
        <f t="shared" si="7"/>
        <v>832</v>
      </c>
      <c r="I114" s="6">
        <f t="shared" si="10"/>
        <v>0</v>
      </c>
      <c r="J114" s="34"/>
      <c r="K114" s="6">
        <f t="shared" si="11"/>
        <v>0</v>
      </c>
      <c r="L114" s="44">
        <f t="shared" si="8"/>
        <v>0</v>
      </c>
    </row>
    <row r="115" spans="1:12" x14ac:dyDescent="0.45">
      <c r="A115" s="23">
        <v>42522</v>
      </c>
      <c r="B115" s="29">
        <v>808</v>
      </c>
      <c r="C115" s="29">
        <v>992</v>
      </c>
      <c r="D115" s="33"/>
      <c r="E115" s="33"/>
      <c r="F115" s="6">
        <f t="shared" si="9"/>
        <v>0</v>
      </c>
      <c r="G115" s="6">
        <f t="shared" si="6"/>
        <v>0</v>
      </c>
      <c r="H115" s="6">
        <f t="shared" si="7"/>
        <v>808</v>
      </c>
      <c r="I115" s="6">
        <f t="shared" si="10"/>
        <v>0</v>
      </c>
      <c r="J115" s="34"/>
      <c r="K115" s="6">
        <f t="shared" si="11"/>
        <v>0</v>
      </c>
      <c r="L115" s="44">
        <f t="shared" si="8"/>
        <v>0</v>
      </c>
    </row>
    <row r="116" spans="1:12" x14ac:dyDescent="0.45">
      <c r="A116" s="23">
        <v>42552</v>
      </c>
      <c r="B116" s="29">
        <v>636</v>
      </c>
      <c r="C116" s="29">
        <v>804</v>
      </c>
      <c r="D116" s="33"/>
      <c r="E116" s="33"/>
      <c r="F116" s="6">
        <f t="shared" si="9"/>
        <v>0</v>
      </c>
      <c r="G116" s="6">
        <f t="shared" si="6"/>
        <v>0</v>
      </c>
      <c r="H116" s="6">
        <f t="shared" si="7"/>
        <v>636</v>
      </c>
      <c r="I116" s="6">
        <f t="shared" si="10"/>
        <v>0</v>
      </c>
      <c r="J116" s="34"/>
      <c r="K116" s="6">
        <f t="shared" si="11"/>
        <v>0</v>
      </c>
      <c r="L116" s="44">
        <f t="shared" si="8"/>
        <v>0</v>
      </c>
    </row>
    <row r="117" spans="1:12" x14ac:dyDescent="0.45">
      <c r="A117" s="23">
        <v>42583</v>
      </c>
      <c r="B117" s="29">
        <v>1031</v>
      </c>
      <c r="C117" s="29">
        <v>851</v>
      </c>
      <c r="D117" s="33"/>
      <c r="E117" s="33"/>
      <c r="F117" s="6">
        <f t="shared" si="9"/>
        <v>0</v>
      </c>
      <c r="G117" s="6">
        <f t="shared" si="6"/>
        <v>0</v>
      </c>
      <c r="H117" s="6">
        <f t="shared" si="7"/>
        <v>1031</v>
      </c>
      <c r="I117" s="6">
        <f t="shared" si="10"/>
        <v>0</v>
      </c>
      <c r="J117" s="34"/>
      <c r="K117" s="6">
        <f t="shared" si="11"/>
        <v>0</v>
      </c>
      <c r="L117" s="44">
        <f t="shared" si="8"/>
        <v>0</v>
      </c>
    </row>
    <row r="118" spans="1:12" x14ac:dyDescent="0.45">
      <c r="A118" s="23">
        <v>42614</v>
      </c>
      <c r="B118" s="29">
        <v>1193</v>
      </c>
      <c r="C118" s="29">
        <v>946</v>
      </c>
      <c r="D118" s="33"/>
      <c r="E118" s="33"/>
      <c r="F118" s="6">
        <f t="shared" si="9"/>
        <v>0</v>
      </c>
      <c r="G118" s="6">
        <f t="shared" si="6"/>
        <v>0</v>
      </c>
      <c r="H118" s="6">
        <f t="shared" si="7"/>
        <v>1193</v>
      </c>
      <c r="I118" s="6">
        <f t="shared" si="10"/>
        <v>0</v>
      </c>
      <c r="J118" s="34"/>
      <c r="K118" s="6">
        <f t="shared" si="11"/>
        <v>0</v>
      </c>
      <c r="L118" s="44">
        <f t="shared" si="8"/>
        <v>0</v>
      </c>
    </row>
    <row r="119" spans="1:12" x14ac:dyDescent="0.45">
      <c r="A119" s="23">
        <v>42644</v>
      </c>
      <c r="B119" s="29">
        <v>1096</v>
      </c>
      <c r="C119" s="29">
        <v>1145</v>
      </c>
      <c r="D119" s="33"/>
      <c r="E119" s="33"/>
      <c r="F119" s="6">
        <f t="shared" si="9"/>
        <v>0</v>
      </c>
      <c r="G119" s="6">
        <f t="shared" si="6"/>
        <v>0</v>
      </c>
      <c r="H119" s="6">
        <f t="shared" si="7"/>
        <v>1096</v>
      </c>
      <c r="I119" s="6">
        <f t="shared" si="10"/>
        <v>0</v>
      </c>
      <c r="J119" s="34"/>
      <c r="K119" s="6">
        <f t="shared" si="11"/>
        <v>0</v>
      </c>
      <c r="L119" s="44">
        <f t="shared" si="8"/>
        <v>0</v>
      </c>
    </row>
    <row r="120" spans="1:12" x14ac:dyDescent="0.45">
      <c r="A120" s="23">
        <v>42675</v>
      </c>
      <c r="B120" s="29">
        <v>1663</v>
      </c>
      <c r="C120" s="29">
        <v>1190</v>
      </c>
      <c r="D120" s="33"/>
      <c r="E120" s="33"/>
      <c r="F120" s="6">
        <f t="shared" si="9"/>
        <v>0</v>
      </c>
      <c r="G120" s="6">
        <f t="shared" si="6"/>
        <v>0</v>
      </c>
      <c r="H120" s="6">
        <f t="shared" si="7"/>
        <v>1663</v>
      </c>
      <c r="I120" s="6">
        <f t="shared" si="10"/>
        <v>0</v>
      </c>
      <c r="J120" s="34"/>
      <c r="K120" s="6">
        <f t="shared" si="11"/>
        <v>0</v>
      </c>
      <c r="L120" s="44">
        <f t="shared" si="8"/>
        <v>0</v>
      </c>
    </row>
    <row r="121" spans="1:12" x14ac:dyDescent="0.45">
      <c r="A121" s="23">
        <v>42705</v>
      </c>
      <c r="B121" s="29">
        <v>866</v>
      </c>
      <c r="C121" s="29">
        <v>1151</v>
      </c>
      <c r="D121" s="33"/>
      <c r="E121" s="33"/>
      <c r="F121" s="6">
        <f t="shared" si="9"/>
        <v>0</v>
      </c>
      <c r="G121" s="6">
        <f t="shared" si="6"/>
        <v>0</v>
      </c>
      <c r="H121" s="6">
        <f t="shared" si="7"/>
        <v>866</v>
      </c>
      <c r="I121" s="6">
        <f t="shared" si="10"/>
        <v>0</v>
      </c>
      <c r="J121" s="34"/>
      <c r="K121" s="6">
        <f t="shared" si="11"/>
        <v>0</v>
      </c>
      <c r="L121" s="44">
        <f t="shared" si="8"/>
        <v>0</v>
      </c>
    </row>
    <row r="122" spans="1:12" x14ac:dyDescent="0.45">
      <c r="A122" s="23">
        <v>42736</v>
      </c>
      <c r="B122" s="29">
        <v>1540</v>
      </c>
      <c r="C122" s="29">
        <v>1044</v>
      </c>
      <c r="D122" s="33"/>
      <c r="E122" s="33"/>
      <c r="F122" s="6">
        <f t="shared" si="9"/>
        <v>0</v>
      </c>
      <c r="G122" s="6">
        <f t="shared" si="6"/>
        <v>0</v>
      </c>
      <c r="H122" s="6">
        <f t="shared" si="7"/>
        <v>1540</v>
      </c>
      <c r="I122" s="6">
        <f t="shared" si="10"/>
        <v>0</v>
      </c>
      <c r="J122" s="34"/>
      <c r="K122" s="6">
        <f t="shared" si="11"/>
        <v>0</v>
      </c>
      <c r="L122" s="44">
        <f t="shared" si="8"/>
        <v>0</v>
      </c>
    </row>
    <row r="123" spans="1:12" x14ac:dyDescent="0.45">
      <c r="A123" s="23">
        <v>42767</v>
      </c>
      <c r="B123" s="29"/>
      <c r="C123" s="29">
        <v>1225</v>
      </c>
      <c r="D123" s="33"/>
      <c r="E123" s="33"/>
      <c r="F123" s="6"/>
      <c r="G123" s="6"/>
      <c r="H123" s="6"/>
      <c r="I123" s="6"/>
      <c r="J123" s="6"/>
      <c r="K123" s="6"/>
      <c r="L123" s="44"/>
    </row>
    <row r="124" spans="1:12" x14ac:dyDescent="0.45">
      <c r="A124" s="23">
        <v>42795</v>
      </c>
      <c r="B124" s="29"/>
      <c r="C124" s="29">
        <v>1359</v>
      </c>
      <c r="D124" s="33"/>
      <c r="E124" s="33"/>
      <c r="F124" s="6"/>
      <c r="G124" s="6"/>
      <c r="H124" s="6"/>
      <c r="I124" s="6"/>
      <c r="J124" s="6"/>
      <c r="K124" s="6"/>
      <c r="L124" s="44"/>
    </row>
    <row r="125" spans="1:12" x14ac:dyDescent="0.45">
      <c r="A125" s="23">
        <v>42826</v>
      </c>
      <c r="B125" s="29"/>
      <c r="C125" s="29">
        <v>1462</v>
      </c>
      <c r="D125" s="33"/>
      <c r="E125" s="33"/>
      <c r="F125" s="6"/>
      <c r="G125" s="6"/>
      <c r="H125" s="6"/>
      <c r="I125" s="6"/>
      <c r="J125" s="6"/>
      <c r="K125" s="6"/>
      <c r="L125" s="44"/>
    </row>
    <row r="126" spans="1:12" x14ac:dyDescent="0.45">
      <c r="A126" s="23">
        <v>42856</v>
      </c>
      <c r="B126" s="29"/>
      <c r="C126" s="29">
        <v>1486</v>
      </c>
      <c r="D126" s="33"/>
      <c r="E126" s="33"/>
      <c r="F126" s="6"/>
      <c r="G126" s="6"/>
      <c r="H126" s="6"/>
      <c r="I126" s="6"/>
      <c r="J126" s="6"/>
      <c r="K126" s="6"/>
      <c r="L126" s="44"/>
    </row>
    <row r="127" spans="1:12" x14ac:dyDescent="0.45">
      <c r="A127" s="23">
        <v>42887</v>
      </c>
      <c r="B127" s="29"/>
      <c r="C127" s="29">
        <v>1502</v>
      </c>
      <c r="D127" s="33"/>
      <c r="E127" s="33"/>
      <c r="F127" s="6"/>
      <c r="G127" s="6"/>
      <c r="H127" s="6"/>
      <c r="I127" s="6"/>
      <c r="J127" s="6"/>
      <c r="K127" s="6"/>
      <c r="L127" s="44"/>
    </row>
    <row r="128" spans="1:12" x14ac:dyDescent="0.45">
      <c r="A128" s="23">
        <v>42917</v>
      </c>
      <c r="B128" s="29"/>
      <c r="C128" s="29">
        <v>1332</v>
      </c>
      <c r="D128" s="33"/>
      <c r="E128" s="33"/>
      <c r="F128" s="6"/>
      <c r="G128" s="6"/>
      <c r="H128" s="6"/>
      <c r="I128" s="6"/>
      <c r="J128" s="6"/>
      <c r="K128" s="6"/>
      <c r="L128" s="44"/>
    </row>
    <row r="129" spans="1:12" x14ac:dyDescent="0.45">
      <c r="A129" s="23">
        <v>42948</v>
      </c>
      <c r="B129" s="29"/>
      <c r="C129" s="29">
        <v>1572</v>
      </c>
      <c r="D129" s="33"/>
      <c r="E129" s="33"/>
      <c r="F129" s="6"/>
      <c r="G129" s="6"/>
      <c r="H129" s="6"/>
      <c r="I129" s="6"/>
      <c r="J129" s="6"/>
      <c r="K129" s="6"/>
      <c r="L129" s="44"/>
    </row>
    <row r="130" spans="1:12" x14ac:dyDescent="0.45">
      <c r="A130" s="23">
        <v>42979</v>
      </c>
      <c r="B130" s="29"/>
      <c r="C130" s="29">
        <v>1694</v>
      </c>
      <c r="D130" s="33"/>
      <c r="E130" s="33"/>
      <c r="F130" s="6"/>
      <c r="G130" s="6"/>
      <c r="H130" s="6"/>
      <c r="I130" s="6"/>
      <c r="J130" s="6"/>
      <c r="K130" s="6"/>
      <c r="L130" s="44"/>
    </row>
    <row r="131" spans="1:12" x14ac:dyDescent="0.45">
      <c r="A131" s="23">
        <v>43009</v>
      </c>
      <c r="B131" s="29"/>
      <c r="C131" s="29">
        <v>1931</v>
      </c>
      <c r="D131" s="33"/>
      <c r="E131" s="33"/>
      <c r="F131" s="6"/>
      <c r="G131" s="6"/>
      <c r="H131" s="6"/>
      <c r="I131" s="6"/>
      <c r="J131" s="6"/>
      <c r="K131" s="6"/>
      <c r="L131" s="44"/>
    </row>
    <row r="132" spans="1:12" x14ac:dyDescent="0.45">
      <c r="A132" s="23">
        <v>43040</v>
      </c>
      <c r="B132" s="29"/>
      <c r="C132" s="29">
        <v>2067</v>
      </c>
      <c r="D132" s="33"/>
      <c r="E132" s="33"/>
      <c r="F132" s="6"/>
      <c r="G132" s="6"/>
      <c r="H132" s="6"/>
      <c r="I132" s="6"/>
      <c r="J132" s="6"/>
      <c r="K132" s="6"/>
      <c r="L132" s="44"/>
    </row>
    <row r="133" spans="1:12" x14ac:dyDescent="0.45">
      <c r="A133" s="23">
        <v>43070</v>
      </c>
      <c r="B133" s="29"/>
      <c r="C133" s="29">
        <v>1782</v>
      </c>
      <c r="D133" s="33"/>
      <c r="E133" s="33"/>
      <c r="F133" s="6"/>
      <c r="G133" s="6"/>
      <c r="H133" s="6"/>
      <c r="I133" s="6"/>
      <c r="J133" s="6"/>
      <c r="K133" s="6"/>
      <c r="L133" s="44"/>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M64"/>
  <sheetViews>
    <sheetView topLeftCell="B1" zoomScaleNormal="100" workbookViewId="0">
      <selection activeCell="G37" sqref="G37"/>
    </sheetView>
  </sheetViews>
  <sheetFormatPr baseColWidth="10" defaultColWidth="8.73046875" defaultRowHeight="14.25" x14ac:dyDescent="0.45"/>
  <cols>
    <col min="1" max="1" width="7.265625" hidden="1" customWidth="1"/>
    <col min="2" max="2" width="9.265625" bestFit="1" customWidth="1"/>
    <col min="3" max="3" width="10.73046875" style="4" bestFit="1" customWidth="1"/>
    <col min="4" max="4" width="10.265625" style="4" bestFit="1" customWidth="1"/>
    <col min="5" max="5" width="11" style="4" bestFit="1" customWidth="1"/>
    <col min="6" max="6" width="9.73046875" style="4" bestFit="1" customWidth="1"/>
    <col min="7" max="7" width="9.265625" style="2" customWidth="1"/>
    <col min="8" max="8" width="10.265625" style="4" bestFit="1" customWidth="1"/>
    <col min="9" max="9" width="9.19921875" style="4"/>
    <col min="12" max="12" width="11" bestFit="1" customWidth="1"/>
  </cols>
  <sheetData>
    <row r="2" spans="1:13" x14ac:dyDescent="0.45">
      <c r="E2" s="6" t="s">
        <v>13</v>
      </c>
      <c r="F2" s="6" t="s">
        <v>14</v>
      </c>
      <c r="G2" s="5" t="s">
        <v>15</v>
      </c>
    </row>
    <row r="3" spans="1:13" x14ac:dyDescent="0.45">
      <c r="E3" s="2">
        <v>0.3</v>
      </c>
      <c r="F3" s="2">
        <v>0.2</v>
      </c>
      <c r="G3" s="2">
        <v>0.3</v>
      </c>
    </row>
    <row r="4" spans="1:13" x14ac:dyDescent="0.45">
      <c r="A4" t="s">
        <v>16</v>
      </c>
      <c r="B4" s="1" t="s">
        <v>17</v>
      </c>
      <c r="C4" s="1" t="s">
        <v>5</v>
      </c>
      <c r="D4" s="6" t="s">
        <v>2</v>
      </c>
      <c r="E4" s="14" t="s">
        <v>18</v>
      </c>
      <c r="F4" s="13" t="s">
        <v>19</v>
      </c>
      <c r="G4" s="15" t="s">
        <v>20</v>
      </c>
      <c r="H4" s="6" t="s">
        <v>10</v>
      </c>
      <c r="K4" s="11" t="str">
        <f>D4</f>
        <v>Forecast</v>
      </c>
      <c r="L4" s="10" t="s">
        <v>21</v>
      </c>
      <c r="M4" s="10" t="s">
        <v>22</v>
      </c>
    </row>
    <row r="5" spans="1:13" x14ac:dyDescent="0.45">
      <c r="A5" s="3">
        <v>0.52173913043478259</v>
      </c>
      <c r="B5" s="4">
        <v>1</v>
      </c>
      <c r="C5" s="4">
        <v>200</v>
      </c>
      <c r="E5" s="4">
        <f>C5/A5</f>
        <v>383.33333333333337</v>
      </c>
      <c r="F5" s="4">
        <v>0</v>
      </c>
      <c r="G5" s="2">
        <f>A5</f>
        <v>0.52173913043478259</v>
      </c>
      <c r="K5" s="6" t="s">
        <v>23</v>
      </c>
      <c r="L5" s="18"/>
      <c r="M5" s="17"/>
    </row>
    <row r="6" spans="1:13" x14ac:dyDescent="0.45">
      <c r="A6" s="3">
        <v>1.0434782608695652</v>
      </c>
      <c r="B6" s="4">
        <v>2</v>
      </c>
      <c r="C6" s="4">
        <v>555</v>
      </c>
      <c r="D6" s="16"/>
      <c r="E6" s="22"/>
      <c r="F6" s="16"/>
      <c r="G6" s="2">
        <f t="shared" ref="G6:G14" si="0">A6</f>
        <v>1.0434782608695652</v>
      </c>
      <c r="H6" s="4">
        <f>D6-C6</f>
        <v>-555</v>
      </c>
      <c r="K6" s="6" t="s">
        <v>24</v>
      </c>
      <c r="L6" s="18"/>
      <c r="M6" s="17"/>
    </row>
    <row r="7" spans="1:13" x14ac:dyDescent="0.45">
      <c r="A7" s="3">
        <v>1.5652173913043477</v>
      </c>
      <c r="B7" s="4">
        <v>3</v>
      </c>
      <c r="C7" s="4">
        <v>1349</v>
      </c>
      <c r="D7" s="16"/>
      <c r="E7" s="16"/>
      <c r="F7" s="16"/>
      <c r="G7" s="2">
        <f>A7</f>
        <v>1.5652173913043477</v>
      </c>
      <c r="H7" s="4">
        <f t="shared" ref="H7:H15" si="1">D7-C7</f>
        <v>-1349</v>
      </c>
      <c r="K7" s="1" t="s">
        <v>25</v>
      </c>
      <c r="L7" s="18"/>
      <c r="M7" s="17"/>
    </row>
    <row r="8" spans="1:13" x14ac:dyDescent="0.45">
      <c r="A8" s="3">
        <v>2.0869565217391304</v>
      </c>
      <c r="B8" s="4">
        <v>4</v>
      </c>
      <c r="C8" s="4">
        <v>2304</v>
      </c>
      <c r="D8" s="16"/>
      <c r="E8" s="16"/>
      <c r="F8" s="16"/>
      <c r="G8" s="2">
        <f t="shared" si="0"/>
        <v>2.0869565217391304</v>
      </c>
      <c r="H8" s="4">
        <f t="shared" si="1"/>
        <v>-2304</v>
      </c>
    </row>
    <row r="9" spans="1:13" x14ac:dyDescent="0.45">
      <c r="A9" s="3">
        <v>0.52173913043478259</v>
      </c>
      <c r="B9" s="4">
        <v>5</v>
      </c>
      <c r="C9" s="4">
        <v>858</v>
      </c>
      <c r="D9" s="16"/>
      <c r="E9" s="16"/>
      <c r="F9" s="16"/>
      <c r="G9" s="2">
        <f t="shared" si="0"/>
        <v>0.52173913043478259</v>
      </c>
      <c r="H9" s="4">
        <f t="shared" si="1"/>
        <v>-858</v>
      </c>
    </row>
    <row r="10" spans="1:13" x14ac:dyDescent="0.45">
      <c r="A10" s="3">
        <v>1.0434782608695652</v>
      </c>
      <c r="B10" s="4">
        <v>6</v>
      </c>
      <c r="C10" s="4">
        <v>1217</v>
      </c>
      <c r="D10" s="16"/>
      <c r="E10" s="16"/>
      <c r="F10" s="16"/>
      <c r="G10" s="2">
        <f t="shared" si="0"/>
        <v>1.0434782608695652</v>
      </c>
      <c r="H10" s="4">
        <f t="shared" si="1"/>
        <v>-1217</v>
      </c>
    </row>
    <row r="11" spans="1:13" x14ac:dyDescent="0.45">
      <c r="A11" s="3">
        <v>1.3043478260869565</v>
      </c>
      <c r="B11" s="4">
        <v>7</v>
      </c>
      <c r="C11" s="4">
        <v>1995</v>
      </c>
      <c r="D11" s="16"/>
      <c r="E11" s="16"/>
      <c r="F11" s="16"/>
      <c r="G11" s="2">
        <f t="shared" si="0"/>
        <v>1.3043478260869565</v>
      </c>
      <c r="H11" s="4">
        <f t="shared" si="1"/>
        <v>-1995</v>
      </c>
    </row>
    <row r="12" spans="1:13" x14ac:dyDescent="0.45">
      <c r="A12" s="3">
        <v>1.5652173913043477</v>
      </c>
      <c r="B12" s="4">
        <v>8</v>
      </c>
      <c r="C12" s="4">
        <v>2955</v>
      </c>
      <c r="D12" s="16"/>
      <c r="E12" s="16"/>
      <c r="F12" s="16"/>
      <c r="G12" s="2">
        <f t="shared" si="0"/>
        <v>1.5652173913043477</v>
      </c>
      <c r="H12" s="4">
        <f t="shared" si="1"/>
        <v>-2955</v>
      </c>
    </row>
    <row r="13" spans="1:13" x14ac:dyDescent="0.45">
      <c r="A13" s="3">
        <v>1.3043478260869565</v>
      </c>
      <c r="B13" s="4">
        <v>9</v>
      </c>
      <c r="C13" s="4">
        <v>2386</v>
      </c>
      <c r="D13" s="16"/>
      <c r="E13" s="16"/>
      <c r="F13" s="16"/>
      <c r="G13" s="2">
        <f t="shared" si="0"/>
        <v>1.3043478260869565</v>
      </c>
      <c r="H13" s="4">
        <f t="shared" si="1"/>
        <v>-2386</v>
      </c>
    </row>
    <row r="14" spans="1:13" x14ac:dyDescent="0.45">
      <c r="A14" s="7">
        <v>1.0434782608695652</v>
      </c>
      <c r="B14" s="8">
        <v>10</v>
      </c>
      <c r="C14" s="8">
        <v>1638</v>
      </c>
      <c r="D14" s="21"/>
      <c r="E14" s="21"/>
      <c r="F14" s="21"/>
      <c r="G14" s="12">
        <f t="shared" si="0"/>
        <v>1.0434782608695652</v>
      </c>
      <c r="H14" s="8">
        <f t="shared" si="1"/>
        <v>-1638</v>
      </c>
    </row>
    <row r="15" spans="1:13" x14ac:dyDescent="0.45">
      <c r="A15" s="3">
        <f ca="1">A5+(_xlfn.NORM.INV(RAND(),0,0.005))</f>
        <v>0.5211926413805833</v>
      </c>
      <c r="B15" s="4">
        <v>11</v>
      </c>
      <c r="C15" s="4">
        <v>1503</v>
      </c>
      <c r="D15" s="16"/>
      <c r="E15" s="16"/>
      <c r="F15" s="16"/>
      <c r="G15" s="19"/>
      <c r="H15" s="4">
        <f t="shared" si="1"/>
        <v>-1503</v>
      </c>
    </row>
    <row r="16" spans="1:13" x14ac:dyDescent="0.45">
      <c r="A16" s="3">
        <f t="shared" ref="A16:A64" ca="1" si="2">A6+(_xlfn.NORM.INV(RAND(),0,0.005))</f>
        <v>1.0506769283647046</v>
      </c>
      <c r="B16" s="4">
        <v>12</v>
      </c>
      <c r="C16" s="4">
        <v>3336</v>
      </c>
      <c r="D16" s="16"/>
      <c r="E16" s="16"/>
      <c r="F16" s="16"/>
      <c r="G16" s="19"/>
      <c r="H16" s="4">
        <f t="shared" ref="H16:H64" si="3">D16-C16</f>
        <v>-3336</v>
      </c>
    </row>
    <row r="17" spans="1:8" x14ac:dyDescent="0.45">
      <c r="A17" s="3">
        <f t="shared" ca="1" si="2"/>
        <v>1.5591955035322991</v>
      </c>
      <c r="B17" s="4">
        <v>13</v>
      </c>
      <c r="C17" s="4">
        <v>5462</v>
      </c>
      <c r="D17" s="16"/>
      <c r="E17" s="16"/>
      <c r="F17" s="16"/>
      <c r="G17" s="19"/>
      <c r="H17" s="4">
        <f t="shared" si="3"/>
        <v>-5462</v>
      </c>
    </row>
    <row r="18" spans="1:8" x14ac:dyDescent="0.45">
      <c r="A18" s="3">
        <f t="shared" ca="1" si="2"/>
        <v>2.0898333162923484</v>
      </c>
      <c r="B18" s="4">
        <v>14</v>
      </c>
      <c r="C18" s="4">
        <v>7055</v>
      </c>
      <c r="D18" s="16"/>
      <c r="E18" s="16"/>
      <c r="F18" s="16"/>
      <c r="G18" s="19"/>
      <c r="H18" s="4">
        <f t="shared" si="3"/>
        <v>-7055</v>
      </c>
    </row>
    <row r="19" spans="1:8" x14ac:dyDescent="0.45">
      <c r="A19" s="3">
        <f t="shared" ca="1" si="2"/>
        <v>0.51398703371184395</v>
      </c>
      <c r="B19" s="4">
        <v>15</v>
      </c>
      <c r="C19" s="4">
        <v>1775</v>
      </c>
      <c r="D19" s="16"/>
      <c r="E19" s="16"/>
      <c r="F19" s="16"/>
      <c r="G19" s="19"/>
      <c r="H19" s="4">
        <f t="shared" si="3"/>
        <v>-1775</v>
      </c>
    </row>
    <row r="20" spans="1:8" x14ac:dyDescent="0.45">
      <c r="A20" s="3">
        <f t="shared" ca="1" si="2"/>
        <v>1.0407724585414828</v>
      </c>
      <c r="B20" s="4">
        <v>16</v>
      </c>
      <c r="C20" s="4">
        <v>3831</v>
      </c>
      <c r="D20" s="16"/>
      <c r="E20" s="16"/>
      <c r="F20" s="16"/>
      <c r="G20" s="19"/>
      <c r="H20" s="4">
        <f t="shared" si="3"/>
        <v>-3831</v>
      </c>
    </row>
    <row r="21" spans="1:8" x14ac:dyDescent="0.45">
      <c r="A21" s="3">
        <f t="shared" ca="1" si="2"/>
        <v>1.309062840576424</v>
      </c>
      <c r="B21" s="4">
        <v>17</v>
      </c>
      <c r="C21" s="4">
        <v>4788</v>
      </c>
      <c r="D21" s="16"/>
      <c r="E21" s="16"/>
      <c r="F21" s="16"/>
      <c r="G21" s="19"/>
      <c r="H21" s="4">
        <f t="shared" si="3"/>
        <v>-4788</v>
      </c>
    </row>
    <row r="22" spans="1:8" x14ac:dyDescent="0.45">
      <c r="A22" s="3">
        <f t="shared" ca="1" si="2"/>
        <v>1.5703713035531335</v>
      </c>
      <c r="B22" s="4">
        <v>18</v>
      </c>
      <c r="C22" s="4">
        <v>5313</v>
      </c>
      <c r="D22" s="16"/>
      <c r="E22" s="16"/>
      <c r="F22" s="16"/>
      <c r="G22" s="19"/>
      <c r="H22" s="4">
        <f t="shared" si="3"/>
        <v>-5313</v>
      </c>
    </row>
    <row r="23" spans="1:8" x14ac:dyDescent="0.45">
      <c r="A23" s="3">
        <f t="shared" ca="1" si="2"/>
        <v>1.2974411824138159</v>
      </c>
      <c r="B23" s="4">
        <v>19</v>
      </c>
      <c r="C23" s="4">
        <v>6272</v>
      </c>
      <c r="D23" s="16"/>
      <c r="E23" s="16"/>
      <c r="F23" s="16"/>
      <c r="G23" s="19"/>
      <c r="H23" s="4">
        <f t="shared" si="3"/>
        <v>-6272</v>
      </c>
    </row>
    <row r="24" spans="1:8" x14ac:dyDescent="0.45">
      <c r="A24" s="7">
        <f t="shared" ca="1" si="2"/>
        <v>1.0445859318640243</v>
      </c>
      <c r="B24" s="8">
        <v>20</v>
      </c>
      <c r="C24" s="8">
        <v>5043</v>
      </c>
      <c r="D24" s="21"/>
      <c r="E24" s="21"/>
      <c r="F24" s="21"/>
      <c r="G24" s="20"/>
      <c r="H24" s="8">
        <f t="shared" si="3"/>
        <v>-5043</v>
      </c>
    </row>
    <row r="25" spans="1:8" x14ac:dyDescent="0.45">
      <c r="A25" s="3">
        <f t="shared" ca="1" si="2"/>
        <v>0.52392907159324642</v>
      </c>
      <c r="B25" s="4">
        <v>21</v>
      </c>
      <c r="C25" s="4">
        <v>2399</v>
      </c>
      <c r="D25" s="16"/>
      <c r="E25" s="16"/>
      <c r="F25" s="16"/>
      <c r="G25" s="19"/>
      <c r="H25" s="4">
        <f t="shared" si="3"/>
        <v>-2399</v>
      </c>
    </row>
    <row r="26" spans="1:8" x14ac:dyDescent="0.45">
      <c r="A26" s="3">
        <f t="shared" ca="1" si="2"/>
        <v>1.0448647429854452</v>
      </c>
      <c r="B26" s="4">
        <v>22</v>
      </c>
      <c r="C26" s="4">
        <v>5493</v>
      </c>
      <c r="D26" s="16"/>
      <c r="E26" s="16"/>
      <c r="F26" s="16"/>
      <c r="G26" s="19"/>
      <c r="H26" s="4">
        <f t="shared" si="3"/>
        <v>-5493</v>
      </c>
    </row>
    <row r="27" spans="1:8" x14ac:dyDescent="0.45">
      <c r="A27" s="3">
        <f t="shared" ca="1" si="2"/>
        <v>1.5661737684137671</v>
      </c>
      <c r="B27" s="4">
        <v>23</v>
      </c>
      <c r="C27" s="4">
        <v>8024</v>
      </c>
      <c r="D27" s="16"/>
      <c r="E27" s="16"/>
      <c r="F27" s="16"/>
      <c r="G27" s="19"/>
      <c r="H27" s="4">
        <f t="shared" si="3"/>
        <v>-8024</v>
      </c>
    </row>
    <row r="28" spans="1:8" x14ac:dyDescent="0.45">
      <c r="A28" s="3">
        <f t="shared" ca="1" si="2"/>
        <v>2.0835789259369046</v>
      </c>
      <c r="B28" s="4">
        <v>24</v>
      </c>
      <c r="C28" s="4">
        <v>12389</v>
      </c>
      <c r="D28" s="16"/>
      <c r="E28" s="16"/>
      <c r="F28" s="16"/>
      <c r="G28" s="19"/>
      <c r="H28" s="4">
        <f t="shared" si="3"/>
        <v>-12389</v>
      </c>
    </row>
    <row r="29" spans="1:8" x14ac:dyDescent="0.45">
      <c r="A29" s="3">
        <f t="shared" ca="1" si="2"/>
        <v>0.51756518029656173</v>
      </c>
      <c r="B29" s="4">
        <v>25</v>
      </c>
      <c r="C29" s="4">
        <v>2787</v>
      </c>
      <c r="D29" s="16"/>
      <c r="E29" s="16"/>
      <c r="F29" s="16"/>
      <c r="G29" s="19"/>
      <c r="H29" s="4">
        <f t="shared" si="3"/>
        <v>-2787</v>
      </c>
    </row>
    <row r="30" spans="1:8" x14ac:dyDescent="0.45">
      <c r="A30" s="3">
        <f t="shared" ca="1" si="2"/>
        <v>1.0423373918672285</v>
      </c>
      <c r="B30" s="4">
        <v>26</v>
      </c>
      <c r="C30" s="4">
        <v>4838</v>
      </c>
      <c r="D30" s="16"/>
      <c r="E30" s="16"/>
      <c r="F30" s="16"/>
      <c r="G30" s="19"/>
      <c r="H30" s="4">
        <f t="shared" si="3"/>
        <v>-4838</v>
      </c>
    </row>
    <row r="31" spans="1:8" x14ac:dyDescent="0.45">
      <c r="A31" s="3">
        <f t="shared" ca="1" si="2"/>
        <v>1.3092883596136156</v>
      </c>
      <c r="B31" s="4">
        <v>27</v>
      </c>
      <c r="C31" s="4">
        <v>5772</v>
      </c>
      <c r="D31" s="16"/>
      <c r="E31" s="16"/>
      <c r="F31" s="16"/>
      <c r="G31" s="19"/>
      <c r="H31" s="4">
        <f t="shared" si="3"/>
        <v>-5772</v>
      </c>
    </row>
    <row r="32" spans="1:8" x14ac:dyDescent="0.45">
      <c r="A32" s="3">
        <f t="shared" ca="1" si="2"/>
        <v>1.5758834737757872</v>
      </c>
      <c r="B32" s="4">
        <v>28</v>
      </c>
      <c r="C32" s="4">
        <v>7808</v>
      </c>
      <c r="D32" s="16"/>
      <c r="E32" s="16"/>
      <c r="F32" s="16"/>
      <c r="G32" s="19"/>
      <c r="H32" s="4">
        <f t="shared" si="3"/>
        <v>-7808</v>
      </c>
    </row>
    <row r="33" spans="1:8" x14ac:dyDescent="0.45">
      <c r="A33" s="3">
        <f t="shared" ca="1" si="2"/>
        <v>1.2897818450358272</v>
      </c>
      <c r="B33" s="4">
        <v>29</v>
      </c>
      <c r="C33" s="4">
        <v>7119</v>
      </c>
      <c r="D33" s="16"/>
      <c r="E33" s="16"/>
      <c r="F33" s="16"/>
      <c r="G33" s="19"/>
      <c r="H33" s="4">
        <f t="shared" si="3"/>
        <v>-7119</v>
      </c>
    </row>
    <row r="34" spans="1:8" x14ac:dyDescent="0.45">
      <c r="A34" s="7">
        <f t="shared" ca="1" si="2"/>
        <v>1.0372528354679043</v>
      </c>
      <c r="B34" s="8">
        <v>30</v>
      </c>
      <c r="C34" s="8">
        <v>5804</v>
      </c>
      <c r="D34" s="21"/>
      <c r="E34" s="21"/>
      <c r="F34" s="21"/>
      <c r="G34" s="20"/>
      <c r="H34" s="8">
        <f t="shared" si="3"/>
        <v>-5804</v>
      </c>
    </row>
    <row r="35" spans="1:8" x14ac:dyDescent="0.45">
      <c r="A35" s="3">
        <f t="shared" ca="1" si="2"/>
        <v>0.52433322809566385</v>
      </c>
      <c r="B35" s="4">
        <v>31</v>
      </c>
      <c r="C35" s="4">
        <v>3102</v>
      </c>
      <c r="D35" s="16"/>
      <c r="E35" s="16"/>
      <c r="F35" s="16"/>
      <c r="G35" s="19"/>
      <c r="H35" s="4">
        <f t="shared" si="3"/>
        <v>-3102</v>
      </c>
    </row>
    <row r="36" spans="1:8" x14ac:dyDescent="0.45">
      <c r="A36" s="3">
        <f t="shared" ca="1" si="2"/>
        <v>1.0558174882516638</v>
      </c>
      <c r="B36" s="4">
        <v>32</v>
      </c>
      <c r="C36" s="4">
        <v>6141</v>
      </c>
      <c r="D36" s="16"/>
      <c r="E36" s="16"/>
      <c r="F36" s="16"/>
      <c r="G36" s="19"/>
      <c r="H36" s="4">
        <f t="shared" si="3"/>
        <v>-6141</v>
      </c>
    </row>
    <row r="37" spans="1:8" x14ac:dyDescent="0.45">
      <c r="A37" s="3">
        <f t="shared" ca="1" si="2"/>
        <v>1.5649082872233144</v>
      </c>
      <c r="B37" s="4">
        <v>33</v>
      </c>
      <c r="C37" s="4">
        <v>10120</v>
      </c>
      <c r="D37" s="16"/>
      <c r="E37" s="16"/>
      <c r="F37" s="16"/>
      <c r="G37" s="19"/>
      <c r="H37" s="4">
        <f t="shared" si="3"/>
        <v>-10120</v>
      </c>
    </row>
    <row r="38" spans="1:8" x14ac:dyDescent="0.45">
      <c r="A38" s="3">
        <f t="shared" ca="1" si="2"/>
        <v>2.0852129197282738</v>
      </c>
      <c r="B38" s="4">
        <v>34</v>
      </c>
      <c r="C38" s="4">
        <v>12605</v>
      </c>
      <c r="D38" s="16"/>
      <c r="E38" s="16"/>
      <c r="F38" s="16"/>
      <c r="G38" s="19"/>
      <c r="H38" s="4">
        <f t="shared" si="3"/>
        <v>-12605</v>
      </c>
    </row>
    <row r="39" spans="1:8" x14ac:dyDescent="0.45">
      <c r="A39" s="3">
        <f t="shared" ca="1" si="2"/>
        <v>0.52896588095449082</v>
      </c>
      <c r="B39" s="4">
        <v>35</v>
      </c>
      <c r="C39" s="4">
        <v>3326</v>
      </c>
      <c r="D39" s="16"/>
      <c r="E39" s="16"/>
      <c r="F39" s="16"/>
      <c r="G39" s="19"/>
      <c r="H39" s="4">
        <f t="shared" si="3"/>
        <v>-3326</v>
      </c>
    </row>
    <row r="40" spans="1:8" x14ac:dyDescent="0.45">
      <c r="A40" s="3">
        <f t="shared" ca="1" si="2"/>
        <v>1.0464088956704447</v>
      </c>
      <c r="B40" s="4">
        <v>36</v>
      </c>
      <c r="C40" s="4">
        <v>7073</v>
      </c>
      <c r="D40" s="16"/>
      <c r="E40" s="16"/>
      <c r="F40" s="16"/>
      <c r="G40" s="19"/>
      <c r="H40" s="4">
        <f t="shared" si="3"/>
        <v>-7073</v>
      </c>
    </row>
    <row r="41" spans="1:8" x14ac:dyDescent="0.45">
      <c r="A41" s="3">
        <f t="shared" ca="1" si="2"/>
        <v>1.3091538233971565</v>
      </c>
      <c r="B41" s="4">
        <v>37</v>
      </c>
      <c r="C41" s="4">
        <v>10226</v>
      </c>
      <c r="D41" s="16"/>
      <c r="E41" s="16"/>
      <c r="F41" s="16"/>
      <c r="G41" s="19"/>
      <c r="H41" s="4">
        <f t="shared" si="3"/>
        <v>-10226</v>
      </c>
    </row>
    <row r="42" spans="1:8" x14ac:dyDescent="0.45">
      <c r="A42" s="3">
        <f t="shared" ca="1" si="2"/>
        <v>1.5816596072164144</v>
      </c>
      <c r="B42" s="4">
        <v>38</v>
      </c>
      <c r="C42" s="4">
        <v>13267</v>
      </c>
      <c r="D42" s="16"/>
      <c r="E42" s="16"/>
      <c r="F42" s="16"/>
      <c r="G42" s="19"/>
      <c r="H42" s="4">
        <f t="shared" si="3"/>
        <v>-13267</v>
      </c>
    </row>
    <row r="43" spans="1:8" x14ac:dyDescent="0.45">
      <c r="A43" s="3">
        <f t="shared" ca="1" si="2"/>
        <v>1.2937830317899106</v>
      </c>
      <c r="B43" s="4">
        <v>39</v>
      </c>
      <c r="C43" s="4">
        <v>12443</v>
      </c>
      <c r="D43" s="16"/>
      <c r="E43" s="16"/>
      <c r="F43" s="16"/>
      <c r="G43" s="19"/>
      <c r="H43" s="4">
        <f t="shared" si="3"/>
        <v>-12443</v>
      </c>
    </row>
    <row r="44" spans="1:8" x14ac:dyDescent="0.45">
      <c r="A44" s="7">
        <f t="shared" ca="1" si="2"/>
        <v>1.0371256955953569</v>
      </c>
      <c r="B44" s="8">
        <v>40</v>
      </c>
      <c r="C44" s="8">
        <v>8802</v>
      </c>
      <c r="D44" s="21"/>
      <c r="E44" s="21"/>
      <c r="F44" s="21"/>
      <c r="G44" s="20"/>
      <c r="H44" s="8">
        <f t="shared" si="3"/>
        <v>-8802</v>
      </c>
    </row>
    <row r="45" spans="1:8" x14ac:dyDescent="0.45">
      <c r="A45" s="3">
        <f t="shared" ca="1" si="2"/>
        <v>0.524292386087442</v>
      </c>
      <c r="B45" s="4">
        <v>41</v>
      </c>
      <c r="C45" s="4">
        <v>4659</v>
      </c>
      <c r="D45" s="16"/>
      <c r="E45" s="16"/>
      <c r="F45" s="16"/>
      <c r="G45" s="19"/>
      <c r="H45" s="4">
        <f t="shared" si="3"/>
        <v>-4659</v>
      </c>
    </row>
    <row r="46" spans="1:8" x14ac:dyDescent="0.45">
      <c r="A46" s="3">
        <f t="shared" ca="1" si="2"/>
        <v>1.0542568825990517</v>
      </c>
      <c r="B46" s="4">
        <v>42</v>
      </c>
      <c r="C46" s="4">
        <v>8773</v>
      </c>
      <c r="D46" s="16"/>
      <c r="E46" s="16"/>
      <c r="F46" s="16"/>
      <c r="G46" s="19"/>
      <c r="H46" s="4">
        <f t="shared" si="3"/>
        <v>-8773</v>
      </c>
    </row>
    <row r="47" spans="1:8" x14ac:dyDescent="0.45">
      <c r="A47" s="3">
        <f t="shared" ca="1" si="2"/>
        <v>1.5653077178540367</v>
      </c>
      <c r="B47" s="4">
        <v>43</v>
      </c>
      <c r="C47" s="4">
        <v>11776</v>
      </c>
      <c r="D47" s="16"/>
      <c r="E47" s="16"/>
      <c r="F47" s="16"/>
      <c r="G47" s="19"/>
      <c r="H47" s="4">
        <f t="shared" si="3"/>
        <v>-11776</v>
      </c>
    </row>
    <row r="48" spans="1:8" x14ac:dyDescent="0.45">
      <c r="A48" s="3">
        <f t="shared" ca="1" si="2"/>
        <v>2.0811256642236358</v>
      </c>
      <c r="B48" s="4">
        <v>44</v>
      </c>
      <c r="C48" s="4">
        <v>16507</v>
      </c>
      <c r="D48" s="16"/>
      <c r="E48" s="16"/>
      <c r="F48" s="16"/>
      <c r="G48" s="19"/>
      <c r="H48" s="4">
        <f t="shared" si="3"/>
        <v>-16507</v>
      </c>
    </row>
    <row r="49" spans="1:8" x14ac:dyDescent="0.45">
      <c r="A49" s="3">
        <f t="shared" ca="1" si="2"/>
        <v>0.53501170486895167</v>
      </c>
      <c r="B49" s="4">
        <v>45</v>
      </c>
      <c r="C49" s="4">
        <v>4103</v>
      </c>
      <c r="D49" s="16"/>
      <c r="E49" s="16"/>
      <c r="F49" s="16"/>
      <c r="G49" s="19"/>
      <c r="H49" s="4">
        <f t="shared" si="3"/>
        <v>-4103</v>
      </c>
    </row>
    <row r="50" spans="1:8" x14ac:dyDescent="0.45">
      <c r="A50" s="3">
        <f t="shared" ca="1" si="2"/>
        <v>1.0432825691364775</v>
      </c>
      <c r="B50" s="4">
        <v>46</v>
      </c>
      <c r="C50" s="4">
        <v>7569</v>
      </c>
      <c r="D50" s="16"/>
      <c r="E50" s="16"/>
      <c r="F50" s="16"/>
      <c r="G50" s="19"/>
      <c r="H50" s="4">
        <f t="shared" si="3"/>
        <v>-7569</v>
      </c>
    </row>
    <row r="51" spans="1:8" x14ac:dyDescent="0.45">
      <c r="A51" s="3">
        <f t="shared" ca="1" si="2"/>
        <v>1.3030714656524562</v>
      </c>
      <c r="B51" s="4">
        <v>47</v>
      </c>
      <c r="C51" s="4">
        <v>10047</v>
      </c>
      <c r="D51" s="16"/>
      <c r="E51" s="16"/>
      <c r="F51" s="16"/>
      <c r="G51" s="19"/>
      <c r="H51" s="4">
        <f t="shared" si="3"/>
        <v>-10047</v>
      </c>
    </row>
    <row r="52" spans="1:8" x14ac:dyDescent="0.45">
      <c r="A52" s="3">
        <f t="shared" ca="1" si="2"/>
        <v>1.5878434037509359</v>
      </c>
      <c r="B52" s="4">
        <v>48</v>
      </c>
      <c r="C52" s="4">
        <v>11356</v>
      </c>
      <c r="D52" s="16"/>
      <c r="E52" s="16"/>
      <c r="F52" s="16"/>
      <c r="G52" s="19"/>
      <c r="H52" s="4">
        <f t="shared" si="3"/>
        <v>-11356</v>
      </c>
    </row>
    <row r="53" spans="1:8" x14ac:dyDescent="0.45">
      <c r="A53" s="3">
        <f t="shared" ca="1" si="2"/>
        <v>1.2876167593888024</v>
      </c>
      <c r="B53" s="4">
        <v>49</v>
      </c>
      <c r="C53" s="4">
        <v>10317</v>
      </c>
      <c r="D53" s="16"/>
      <c r="E53" s="16"/>
      <c r="F53" s="16"/>
      <c r="G53" s="19"/>
      <c r="H53" s="4">
        <f t="shared" si="3"/>
        <v>-10317</v>
      </c>
    </row>
    <row r="54" spans="1:8" x14ac:dyDescent="0.45">
      <c r="A54" s="7">
        <f t="shared" ca="1" si="2"/>
        <v>1.0349256789961323</v>
      </c>
      <c r="B54" s="8">
        <v>50</v>
      </c>
      <c r="C54" s="8">
        <v>8923</v>
      </c>
      <c r="D54" s="21"/>
      <c r="E54" s="21"/>
      <c r="F54" s="21"/>
      <c r="G54" s="20"/>
      <c r="H54" s="8">
        <f t="shared" si="3"/>
        <v>-8923</v>
      </c>
    </row>
    <row r="55" spans="1:8" x14ac:dyDescent="0.45">
      <c r="A55" s="3">
        <f t="shared" ca="1" si="2"/>
        <v>0.52400324572451018</v>
      </c>
      <c r="B55" s="4">
        <v>51</v>
      </c>
      <c r="C55" s="4">
        <v>4599</v>
      </c>
      <c r="D55" s="16"/>
      <c r="E55" s="16"/>
      <c r="F55" s="16"/>
      <c r="G55" s="19"/>
      <c r="H55" s="4">
        <f t="shared" si="3"/>
        <v>-4599</v>
      </c>
    </row>
    <row r="56" spans="1:8" x14ac:dyDescent="0.45">
      <c r="A56" s="3">
        <f t="shared" ca="1" si="2"/>
        <v>1.0562995686068273</v>
      </c>
      <c r="B56" s="4">
        <v>52</v>
      </c>
      <c r="C56" s="4">
        <v>9784</v>
      </c>
      <c r="D56" s="16"/>
      <c r="E56" s="16"/>
      <c r="F56" s="16"/>
      <c r="G56" s="19"/>
      <c r="H56" s="4">
        <f t="shared" si="3"/>
        <v>-9784</v>
      </c>
    </row>
    <row r="57" spans="1:8" x14ac:dyDescent="0.45">
      <c r="A57" s="3">
        <f t="shared" ca="1" si="2"/>
        <v>1.557583696925873</v>
      </c>
      <c r="B57" s="4">
        <v>53</v>
      </c>
      <c r="C57" s="4">
        <v>15312</v>
      </c>
      <c r="D57" s="16"/>
      <c r="E57" s="16"/>
      <c r="F57" s="16"/>
      <c r="G57" s="19"/>
      <c r="H57" s="4">
        <f t="shared" si="3"/>
        <v>-15312</v>
      </c>
    </row>
    <row r="58" spans="1:8" x14ac:dyDescent="0.45">
      <c r="A58" s="3">
        <f t="shared" ca="1" si="2"/>
        <v>2.0778986973761673</v>
      </c>
      <c r="B58" s="4">
        <v>54</v>
      </c>
      <c r="C58" s="4">
        <v>19977</v>
      </c>
      <c r="D58" s="16"/>
      <c r="E58" s="16"/>
      <c r="F58" s="16"/>
      <c r="G58" s="19"/>
      <c r="H58" s="4">
        <f t="shared" si="3"/>
        <v>-19977</v>
      </c>
    </row>
    <row r="59" spans="1:8" x14ac:dyDescent="0.45">
      <c r="A59" s="3">
        <f t="shared" ca="1" si="2"/>
        <v>0.52939656867747442</v>
      </c>
      <c r="B59" s="4">
        <v>55</v>
      </c>
      <c r="C59" s="4">
        <v>5468</v>
      </c>
      <c r="D59" s="16"/>
      <c r="E59" s="16"/>
      <c r="F59" s="16"/>
      <c r="G59" s="19"/>
      <c r="H59" s="4">
        <f t="shared" si="3"/>
        <v>-5468</v>
      </c>
    </row>
    <row r="60" spans="1:8" x14ac:dyDescent="0.45">
      <c r="A60" s="3">
        <f t="shared" ca="1" si="2"/>
        <v>1.0419879280382875</v>
      </c>
      <c r="B60" s="4">
        <v>56</v>
      </c>
      <c r="C60" s="4">
        <v>10750</v>
      </c>
      <c r="D60" s="16"/>
      <c r="E60" s="16"/>
      <c r="F60" s="16"/>
      <c r="G60" s="19"/>
      <c r="H60" s="4">
        <f t="shared" si="3"/>
        <v>-10750</v>
      </c>
    </row>
    <row r="61" spans="1:8" x14ac:dyDescent="0.45">
      <c r="A61" s="3">
        <f t="shared" ca="1" si="2"/>
        <v>1.3045742888059486</v>
      </c>
      <c r="B61" s="4">
        <v>57</v>
      </c>
      <c r="C61" s="4">
        <v>13541</v>
      </c>
      <c r="D61" s="16"/>
      <c r="E61" s="16"/>
      <c r="F61" s="16"/>
      <c r="G61" s="19"/>
      <c r="H61" s="4">
        <f t="shared" si="3"/>
        <v>-13541</v>
      </c>
    </row>
    <row r="62" spans="1:8" x14ac:dyDescent="0.45">
      <c r="A62" s="3">
        <f t="shared" ca="1" si="2"/>
        <v>1.5858467551872599</v>
      </c>
      <c r="B62" s="4">
        <v>58</v>
      </c>
      <c r="C62" s="4">
        <v>15286</v>
      </c>
      <c r="D62" s="16"/>
      <c r="E62" s="16"/>
      <c r="F62" s="16"/>
      <c r="G62" s="19"/>
      <c r="H62" s="4">
        <f t="shared" si="3"/>
        <v>-15286</v>
      </c>
    </row>
    <row r="63" spans="1:8" x14ac:dyDescent="0.45">
      <c r="A63" s="3">
        <f t="shared" ca="1" si="2"/>
        <v>1.2911440733547837</v>
      </c>
      <c r="B63" s="4">
        <v>59</v>
      </c>
      <c r="C63" s="4">
        <v>13364</v>
      </c>
      <c r="D63" s="16"/>
      <c r="E63" s="16"/>
      <c r="F63" s="16"/>
      <c r="G63" s="19"/>
      <c r="H63" s="4">
        <f t="shared" si="3"/>
        <v>-13364</v>
      </c>
    </row>
    <row r="64" spans="1:8" x14ac:dyDescent="0.45">
      <c r="A64" s="3">
        <f t="shared" ca="1" si="2"/>
        <v>1.0362475673066023</v>
      </c>
      <c r="B64" s="4">
        <v>60</v>
      </c>
      <c r="C64" s="4">
        <v>10333</v>
      </c>
      <c r="D64" s="16"/>
      <c r="E64" s="16"/>
      <c r="F64" s="16"/>
      <c r="G64" s="19"/>
      <c r="H64" s="4">
        <f t="shared" si="3"/>
        <v>-10333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8D536-15D9-40FA-A8FE-341DECAF96B4}">
  <dimension ref="A1:H133"/>
  <sheetViews>
    <sheetView zoomScale="82" zoomScaleNormal="205" workbookViewId="0">
      <pane xSplit="1" ySplit="1" topLeftCell="B106" activePane="bottomRight" state="frozen"/>
      <selection activeCell="B35" sqref="B35"/>
      <selection pane="topRight" activeCell="B35" sqref="B35"/>
      <selection pane="bottomLeft" activeCell="B35" sqref="B35"/>
      <selection pane="bottomRight" activeCell="G132" sqref="G132"/>
    </sheetView>
  </sheetViews>
  <sheetFormatPr baseColWidth="10" defaultColWidth="8.73046875" defaultRowHeight="14.25" x14ac:dyDescent="0.45"/>
  <cols>
    <col min="1" max="2" width="9.06640625" customWidth="1"/>
    <col min="3" max="3" width="9.06640625" style="24" customWidth="1"/>
    <col min="4" max="17" width="9.06640625" customWidth="1"/>
  </cols>
  <sheetData>
    <row r="1" spans="1:6" s="9" customFormat="1" ht="31.5" customHeight="1" x14ac:dyDescent="0.45">
      <c r="A1" s="25" t="s">
        <v>0</v>
      </c>
      <c r="B1" s="26" t="s">
        <v>1</v>
      </c>
      <c r="C1" s="26" t="s">
        <v>2</v>
      </c>
    </row>
    <row r="2" spans="1:6" x14ac:dyDescent="0.45">
      <c r="A2" s="23">
        <v>39083</v>
      </c>
      <c r="B2" s="24">
        <v>352</v>
      </c>
      <c r="C2" s="24">
        <v>350</v>
      </c>
    </row>
    <row r="3" spans="1:6" x14ac:dyDescent="0.45">
      <c r="A3" s="23">
        <v>39114</v>
      </c>
      <c r="B3" s="24">
        <v>335</v>
      </c>
      <c r="C3" s="24">
        <v>348</v>
      </c>
      <c r="D3" s="27"/>
      <c r="F3" s="2"/>
    </row>
    <row r="4" spans="1:6" x14ac:dyDescent="0.45">
      <c r="A4" s="23">
        <v>39142</v>
      </c>
      <c r="B4" s="24">
        <v>365</v>
      </c>
      <c r="C4" s="24">
        <v>367</v>
      </c>
      <c r="D4" s="27"/>
      <c r="F4" s="2"/>
    </row>
    <row r="5" spans="1:6" x14ac:dyDescent="0.45">
      <c r="A5" s="23">
        <v>39173</v>
      </c>
      <c r="B5" s="24">
        <v>360</v>
      </c>
      <c r="C5" s="24">
        <v>379</v>
      </c>
      <c r="D5" s="27"/>
      <c r="F5" s="4"/>
    </row>
    <row r="6" spans="1:6" ht="16.5" customHeight="1" x14ac:dyDescent="0.45">
      <c r="A6" s="23">
        <v>39203</v>
      </c>
      <c r="B6" s="24">
        <v>431</v>
      </c>
      <c r="C6" s="24">
        <v>364</v>
      </c>
      <c r="D6" s="27"/>
      <c r="F6" s="4"/>
    </row>
    <row r="7" spans="1:6" x14ac:dyDescent="0.45">
      <c r="A7" s="23">
        <v>39234</v>
      </c>
      <c r="B7" s="24">
        <v>477</v>
      </c>
      <c r="C7" s="24">
        <v>378</v>
      </c>
      <c r="D7" s="27"/>
      <c r="F7" s="2"/>
    </row>
    <row r="8" spans="1:6" x14ac:dyDescent="0.45">
      <c r="A8" s="23">
        <v>39264</v>
      </c>
      <c r="B8" s="24">
        <v>403</v>
      </c>
      <c r="C8" s="24">
        <v>356</v>
      </c>
      <c r="D8" s="27"/>
      <c r="F8" s="4"/>
    </row>
    <row r="9" spans="1:6" x14ac:dyDescent="0.45">
      <c r="A9" s="23">
        <v>39295</v>
      </c>
      <c r="B9" s="24">
        <v>348</v>
      </c>
      <c r="C9" s="24">
        <v>434</v>
      </c>
      <c r="D9" s="27"/>
      <c r="F9" s="4"/>
    </row>
    <row r="10" spans="1:6" x14ac:dyDescent="0.45">
      <c r="A10" s="23">
        <v>39326</v>
      </c>
      <c r="B10" s="24">
        <v>271</v>
      </c>
      <c r="C10" s="24">
        <v>433</v>
      </c>
      <c r="D10" s="27"/>
    </row>
    <row r="11" spans="1:6" x14ac:dyDescent="0.45">
      <c r="A11" s="23">
        <v>39356</v>
      </c>
      <c r="B11" s="24">
        <v>562</v>
      </c>
      <c r="C11" s="24">
        <v>421</v>
      </c>
      <c r="D11" s="27"/>
    </row>
    <row r="12" spans="1:6" x14ac:dyDescent="0.45">
      <c r="A12" s="23">
        <v>39387</v>
      </c>
      <c r="B12" s="24">
        <v>525</v>
      </c>
      <c r="C12" s="24">
        <v>486</v>
      </c>
      <c r="D12" s="27"/>
      <c r="F12" s="27"/>
    </row>
    <row r="13" spans="1:6" x14ac:dyDescent="0.45">
      <c r="A13" s="23">
        <v>39417</v>
      </c>
      <c r="B13" s="24">
        <v>512</v>
      </c>
      <c r="C13" s="24">
        <v>423</v>
      </c>
      <c r="D13" s="27"/>
      <c r="F13" s="27"/>
    </row>
    <row r="14" spans="1:6" x14ac:dyDescent="0.45">
      <c r="A14" s="23">
        <v>39448</v>
      </c>
      <c r="B14" s="24">
        <v>368</v>
      </c>
      <c r="C14" s="24">
        <v>444</v>
      </c>
      <c r="D14" s="27"/>
    </row>
    <row r="15" spans="1:6" x14ac:dyDescent="0.45">
      <c r="A15" s="23">
        <v>39479</v>
      </c>
      <c r="B15" s="24">
        <v>474</v>
      </c>
      <c r="C15" s="24">
        <v>422</v>
      </c>
      <c r="D15" s="27"/>
    </row>
    <row r="16" spans="1:6" x14ac:dyDescent="0.45">
      <c r="A16" s="23">
        <v>39508</v>
      </c>
      <c r="B16" s="24">
        <v>379</v>
      </c>
      <c r="C16" s="24">
        <v>477</v>
      </c>
      <c r="D16" s="27"/>
    </row>
    <row r="17" spans="1:8" x14ac:dyDescent="0.45">
      <c r="A17" s="23">
        <v>39539</v>
      </c>
      <c r="B17" s="24">
        <v>593</v>
      </c>
      <c r="C17" s="24">
        <v>469</v>
      </c>
      <c r="D17" s="27"/>
    </row>
    <row r="18" spans="1:8" x14ac:dyDescent="0.45">
      <c r="A18" s="23">
        <v>39569</v>
      </c>
      <c r="B18" s="24">
        <v>441</v>
      </c>
      <c r="C18" s="24">
        <v>508</v>
      </c>
      <c r="D18" s="27"/>
    </row>
    <row r="19" spans="1:8" x14ac:dyDescent="0.45">
      <c r="A19" s="23">
        <v>39600</v>
      </c>
      <c r="B19" s="24">
        <v>593</v>
      </c>
      <c r="C19" s="24">
        <v>484</v>
      </c>
      <c r="D19" s="27"/>
      <c r="H19" s="4"/>
    </row>
    <row r="20" spans="1:8" x14ac:dyDescent="0.45">
      <c r="A20" s="23">
        <v>39630</v>
      </c>
      <c r="B20" s="24">
        <v>386</v>
      </c>
      <c r="C20" s="24">
        <v>455</v>
      </c>
      <c r="D20" s="27"/>
      <c r="H20" s="4"/>
    </row>
    <row r="21" spans="1:8" x14ac:dyDescent="0.45">
      <c r="A21" s="23">
        <v>39661</v>
      </c>
      <c r="B21" s="24">
        <v>278</v>
      </c>
      <c r="C21" s="24">
        <v>505</v>
      </c>
      <c r="D21" s="27"/>
      <c r="H21" s="4"/>
    </row>
    <row r="22" spans="1:8" x14ac:dyDescent="0.45">
      <c r="A22" s="23">
        <v>39692</v>
      </c>
      <c r="B22" s="24">
        <v>371</v>
      </c>
      <c r="C22" s="24">
        <v>452</v>
      </c>
      <c r="D22" s="27"/>
      <c r="H22" s="4"/>
    </row>
    <row r="23" spans="1:8" x14ac:dyDescent="0.45">
      <c r="A23" s="23">
        <v>39722</v>
      </c>
      <c r="B23" s="24">
        <v>395</v>
      </c>
      <c r="C23" s="24">
        <v>462</v>
      </c>
      <c r="D23" s="27"/>
      <c r="H23" s="4"/>
    </row>
    <row r="24" spans="1:8" x14ac:dyDescent="0.45">
      <c r="A24" s="23">
        <v>39753</v>
      </c>
      <c r="B24" s="24">
        <v>262</v>
      </c>
      <c r="C24" s="24">
        <v>444</v>
      </c>
      <c r="D24" s="27"/>
      <c r="H24" s="4"/>
    </row>
    <row r="25" spans="1:8" x14ac:dyDescent="0.45">
      <c r="A25" s="23">
        <v>39783</v>
      </c>
      <c r="B25" s="24">
        <v>423</v>
      </c>
      <c r="C25" s="24">
        <v>304</v>
      </c>
      <c r="D25" s="27"/>
    </row>
    <row r="26" spans="1:8" x14ac:dyDescent="0.45">
      <c r="A26" s="23">
        <v>39814</v>
      </c>
      <c r="B26" s="24">
        <v>159</v>
      </c>
      <c r="C26" s="24">
        <v>312</v>
      </c>
      <c r="D26" s="27"/>
    </row>
    <row r="27" spans="1:8" x14ac:dyDescent="0.45">
      <c r="A27" s="23">
        <v>39845</v>
      </c>
      <c r="B27" s="24">
        <v>292</v>
      </c>
      <c r="C27" s="24">
        <v>240</v>
      </c>
      <c r="D27" s="27"/>
    </row>
    <row r="28" spans="1:8" x14ac:dyDescent="0.45">
      <c r="A28" s="23">
        <v>39873</v>
      </c>
      <c r="B28" s="24">
        <v>330</v>
      </c>
      <c r="C28" s="24">
        <v>251</v>
      </c>
      <c r="D28" s="27"/>
    </row>
    <row r="29" spans="1:8" x14ac:dyDescent="0.45">
      <c r="A29" s="23">
        <v>39904</v>
      </c>
      <c r="B29" s="24">
        <v>278</v>
      </c>
      <c r="C29" s="24">
        <v>267</v>
      </c>
      <c r="D29" s="27"/>
    </row>
    <row r="30" spans="1:8" x14ac:dyDescent="0.45">
      <c r="A30" s="23">
        <v>39934</v>
      </c>
      <c r="B30" s="24">
        <v>389</v>
      </c>
      <c r="C30" s="24">
        <v>249</v>
      </c>
      <c r="D30" s="27"/>
    </row>
    <row r="31" spans="1:8" x14ac:dyDescent="0.45">
      <c r="A31" s="23">
        <v>39965</v>
      </c>
      <c r="B31" s="24">
        <v>383</v>
      </c>
      <c r="C31" s="24">
        <v>276</v>
      </c>
      <c r="D31" s="27"/>
    </row>
    <row r="32" spans="1:8" x14ac:dyDescent="0.45">
      <c r="A32" s="23">
        <v>39995</v>
      </c>
      <c r="B32" s="24">
        <v>378</v>
      </c>
      <c r="C32" s="24">
        <v>263</v>
      </c>
      <c r="D32" s="27"/>
    </row>
    <row r="33" spans="1:4" x14ac:dyDescent="0.45">
      <c r="A33" s="23">
        <v>40026</v>
      </c>
      <c r="B33" s="24">
        <v>377</v>
      </c>
      <c r="C33" s="24">
        <v>346</v>
      </c>
      <c r="D33" s="27"/>
    </row>
    <row r="34" spans="1:4" x14ac:dyDescent="0.45">
      <c r="A34" s="23">
        <v>40057</v>
      </c>
      <c r="B34" s="24">
        <v>447</v>
      </c>
      <c r="C34" s="24">
        <v>380</v>
      </c>
      <c r="D34" s="27"/>
    </row>
    <row r="35" spans="1:4" x14ac:dyDescent="0.45">
      <c r="A35" s="23">
        <v>40087</v>
      </c>
      <c r="B35" s="24">
        <v>450</v>
      </c>
      <c r="C35" s="24">
        <v>456</v>
      </c>
      <c r="D35" s="27"/>
    </row>
    <row r="36" spans="1:4" x14ac:dyDescent="0.45">
      <c r="A36" s="23">
        <v>40118</v>
      </c>
      <c r="B36" s="24">
        <v>424</v>
      </c>
      <c r="C36" s="24">
        <v>487</v>
      </c>
      <c r="D36" s="27"/>
    </row>
    <row r="37" spans="1:4" x14ac:dyDescent="0.45">
      <c r="A37" s="23">
        <v>40148</v>
      </c>
      <c r="B37" s="24">
        <v>551</v>
      </c>
      <c r="C37" s="24">
        <v>401</v>
      </c>
      <c r="D37" s="27"/>
    </row>
    <row r="38" spans="1:4" x14ac:dyDescent="0.45">
      <c r="A38" s="23">
        <v>40179</v>
      </c>
      <c r="B38" s="24">
        <v>260</v>
      </c>
      <c r="C38" s="24">
        <v>446</v>
      </c>
      <c r="D38" s="27"/>
    </row>
    <row r="39" spans="1:4" x14ac:dyDescent="0.45">
      <c r="A39" s="23">
        <v>40210</v>
      </c>
      <c r="B39" s="24">
        <v>416</v>
      </c>
      <c r="C39" s="24">
        <v>391</v>
      </c>
      <c r="D39" s="27"/>
    </row>
    <row r="40" spans="1:4" x14ac:dyDescent="0.45">
      <c r="A40" s="23">
        <v>40238</v>
      </c>
      <c r="B40" s="24">
        <v>453</v>
      </c>
      <c r="C40" s="24">
        <v>434</v>
      </c>
      <c r="D40" s="27"/>
    </row>
    <row r="41" spans="1:4" x14ac:dyDescent="0.45">
      <c r="A41" s="23">
        <v>40269</v>
      </c>
      <c r="B41" s="24">
        <v>413</v>
      </c>
      <c r="C41" s="24">
        <v>465</v>
      </c>
      <c r="D41" s="27"/>
    </row>
    <row r="42" spans="1:4" x14ac:dyDescent="0.45">
      <c r="A42" s="23">
        <v>40299</v>
      </c>
      <c r="B42" s="24">
        <v>489</v>
      </c>
      <c r="C42" s="24">
        <v>447</v>
      </c>
      <c r="D42" s="27"/>
    </row>
    <row r="43" spans="1:4" x14ac:dyDescent="0.45">
      <c r="A43" s="23">
        <v>40330</v>
      </c>
      <c r="B43" s="24">
        <v>515</v>
      </c>
      <c r="C43" s="24">
        <v>457</v>
      </c>
      <c r="D43" s="27"/>
    </row>
    <row r="44" spans="1:4" x14ac:dyDescent="0.45">
      <c r="A44" s="23">
        <v>40360</v>
      </c>
      <c r="B44" s="24">
        <v>442</v>
      </c>
      <c r="C44" s="24">
        <v>417</v>
      </c>
      <c r="D44" s="27"/>
    </row>
    <row r="45" spans="1:4" x14ac:dyDescent="0.45">
      <c r="A45" s="23">
        <v>40391</v>
      </c>
      <c r="B45" s="24">
        <v>447</v>
      </c>
      <c r="C45" s="24">
        <v>499</v>
      </c>
      <c r="D45" s="27"/>
    </row>
    <row r="46" spans="1:4" x14ac:dyDescent="0.45">
      <c r="A46" s="23">
        <v>40422</v>
      </c>
      <c r="B46" s="24">
        <v>556</v>
      </c>
      <c r="C46" s="24">
        <v>516</v>
      </c>
      <c r="D46" s="27"/>
    </row>
    <row r="47" spans="1:4" x14ac:dyDescent="0.45">
      <c r="A47" s="23">
        <v>40452</v>
      </c>
      <c r="B47" s="24">
        <v>517</v>
      </c>
      <c r="C47" s="24">
        <v>598</v>
      </c>
      <c r="D47" s="27"/>
    </row>
    <row r="48" spans="1:4" x14ac:dyDescent="0.45">
      <c r="A48" s="23">
        <v>40483</v>
      </c>
      <c r="B48" s="24">
        <v>647</v>
      </c>
      <c r="C48" s="24">
        <v>607</v>
      </c>
      <c r="D48" s="27"/>
    </row>
    <row r="49" spans="1:4" x14ac:dyDescent="0.45">
      <c r="A49" s="23">
        <v>40513</v>
      </c>
      <c r="B49" s="24">
        <v>502</v>
      </c>
      <c r="C49" s="24">
        <v>529</v>
      </c>
      <c r="D49" s="27"/>
    </row>
    <row r="50" spans="1:4" x14ac:dyDescent="0.45">
      <c r="A50" s="23">
        <v>40544</v>
      </c>
      <c r="B50" s="24">
        <v>463</v>
      </c>
      <c r="C50" s="24">
        <v>510</v>
      </c>
      <c r="D50" s="27"/>
    </row>
    <row r="51" spans="1:4" x14ac:dyDescent="0.45">
      <c r="A51" s="23">
        <v>40575</v>
      </c>
      <c r="B51" s="24">
        <v>483</v>
      </c>
      <c r="C51" s="24">
        <v>495</v>
      </c>
      <c r="D51" s="27"/>
    </row>
    <row r="52" spans="1:4" x14ac:dyDescent="0.45">
      <c r="A52" s="23">
        <v>40603</v>
      </c>
      <c r="B52" s="24">
        <v>540</v>
      </c>
      <c r="C52" s="24">
        <v>530</v>
      </c>
      <c r="D52" s="27"/>
    </row>
    <row r="53" spans="1:4" x14ac:dyDescent="0.45">
      <c r="A53" s="23">
        <v>40634</v>
      </c>
      <c r="B53" s="24">
        <v>521</v>
      </c>
      <c r="C53" s="24">
        <v>559</v>
      </c>
      <c r="D53" s="27"/>
    </row>
    <row r="54" spans="1:4" x14ac:dyDescent="0.45">
      <c r="A54" s="23">
        <v>40664</v>
      </c>
      <c r="B54" s="24">
        <v>714</v>
      </c>
      <c r="C54" s="24">
        <v>541</v>
      </c>
      <c r="D54" s="27"/>
    </row>
    <row r="55" spans="1:4" x14ac:dyDescent="0.45">
      <c r="A55" s="23">
        <v>40695</v>
      </c>
      <c r="B55" s="24">
        <v>533</v>
      </c>
      <c r="C55" s="24">
        <v>593</v>
      </c>
      <c r="D55" s="27"/>
    </row>
    <row r="56" spans="1:4" x14ac:dyDescent="0.45">
      <c r="A56" s="23">
        <v>40725</v>
      </c>
      <c r="B56" s="24">
        <v>496</v>
      </c>
      <c r="C56" s="24">
        <v>502</v>
      </c>
      <c r="D56" s="27"/>
    </row>
    <row r="57" spans="1:4" x14ac:dyDescent="0.45">
      <c r="A57" s="23">
        <v>40756</v>
      </c>
      <c r="B57" s="24">
        <v>449</v>
      </c>
      <c r="C57" s="24">
        <v>581</v>
      </c>
      <c r="D57" s="27"/>
    </row>
    <row r="58" spans="1:4" x14ac:dyDescent="0.45">
      <c r="A58" s="23">
        <v>40787</v>
      </c>
      <c r="B58" s="24">
        <v>531</v>
      </c>
      <c r="C58" s="24">
        <v>568</v>
      </c>
      <c r="D58" s="27"/>
    </row>
    <row r="59" spans="1:4" x14ac:dyDescent="0.45">
      <c r="A59" s="23">
        <v>40817</v>
      </c>
      <c r="B59" s="24">
        <v>639</v>
      </c>
      <c r="C59" s="24">
        <v>615</v>
      </c>
      <c r="D59" s="27"/>
    </row>
    <row r="60" spans="1:4" x14ac:dyDescent="0.45">
      <c r="A60" s="23">
        <v>40848</v>
      </c>
      <c r="B60" s="24">
        <v>591</v>
      </c>
      <c r="C60" s="24">
        <v>648</v>
      </c>
      <c r="D60" s="27"/>
    </row>
    <row r="61" spans="1:4" x14ac:dyDescent="0.45">
      <c r="A61" s="23">
        <v>40878</v>
      </c>
      <c r="B61" s="24">
        <v>328</v>
      </c>
      <c r="C61" s="24">
        <v>526</v>
      </c>
      <c r="D61" s="27"/>
    </row>
    <row r="62" spans="1:4" x14ac:dyDescent="0.45">
      <c r="A62" s="23">
        <v>40909</v>
      </c>
      <c r="B62" s="24">
        <v>721</v>
      </c>
      <c r="C62" s="24">
        <v>436</v>
      </c>
      <c r="D62" s="27"/>
    </row>
    <row r="63" spans="1:4" x14ac:dyDescent="0.45">
      <c r="A63" s="23">
        <v>40940</v>
      </c>
      <c r="B63" s="24">
        <v>598</v>
      </c>
      <c r="C63" s="24">
        <v>518</v>
      </c>
      <c r="D63" s="27"/>
    </row>
    <row r="64" spans="1:4" x14ac:dyDescent="0.45">
      <c r="A64" s="23">
        <v>40969</v>
      </c>
      <c r="B64" s="24">
        <v>672</v>
      </c>
      <c r="C64" s="24">
        <v>588</v>
      </c>
      <c r="D64" s="27"/>
    </row>
    <row r="65" spans="1:4" x14ac:dyDescent="0.45">
      <c r="A65" s="23">
        <v>41000</v>
      </c>
      <c r="B65" s="24">
        <v>625</v>
      </c>
      <c r="C65" s="24">
        <v>651</v>
      </c>
      <c r="D65" s="27"/>
    </row>
    <row r="66" spans="1:4" x14ac:dyDescent="0.45">
      <c r="A66" s="23">
        <v>41030</v>
      </c>
      <c r="B66" s="24">
        <v>670</v>
      </c>
      <c r="C66" s="24">
        <v>644</v>
      </c>
      <c r="D66" s="27"/>
    </row>
    <row r="67" spans="1:4" x14ac:dyDescent="0.45">
      <c r="A67" s="23">
        <v>41061</v>
      </c>
      <c r="B67" s="24">
        <v>621</v>
      </c>
      <c r="C67" s="24">
        <v>651</v>
      </c>
      <c r="D67" s="27"/>
    </row>
    <row r="68" spans="1:4" x14ac:dyDescent="0.45">
      <c r="A68" s="23">
        <v>41091</v>
      </c>
      <c r="B68" s="24">
        <v>537</v>
      </c>
      <c r="C68" s="24">
        <v>561</v>
      </c>
      <c r="D68" s="27"/>
    </row>
    <row r="69" spans="1:4" x14ac:dyDescent="0.45">
      <c r="A69" s="23">
        <v>41122</v>
      </c>
      <c r="B69" s="24">
        <v>579</v>
      </c>
      <c r="C69" s="24">
        <v>643</v>
      </c>
      <c r="D69" s="27"/>
    </row>
    <row r="70" spans="1:4" x14ac:dyDescent="0.45">
      <c r="A70" s="23">
        <v>41153</v>
      </c>
      <c r="B70" s="24">
        <v>572</v>
      </c>
      <c r="C70" s="24">
        <v>659</v>
      </c>
      <c r="D70" s="27"/>
    </row>
    <row r="71" spans="1:4" x14ac:dyDescent="0.45">
      <c r="A71" s="23">
        <v>41183</v>
      </c>
      <c r="B71" s="24">
        <v>686</v>
      </c>
      <c r="C71" s="24">
        <v>701</v>
      </c>
      <c r="D71" s="27"/>
    </row>
    <row r="72" spans="1:4" x14ac:dyDescent="0.45">
      <c r="A72" s="23">
        <v>41214</v>
      </c>
      <c r="B72" s="24">
        <v>640</v>
      </c>
      <c r="C72" s="24">
        <v>725</v>
      </c>
      <c r="D72" s="27"/>
    </row>
    <row r="73" spans="1:4" x14ac:dyDescent="0.45">
      <c r="A73" s="23">
        <v>41244</v>
      </c>
      <c r="B73" s="24">
        <v>404</v>
      </c>
      <c r="C73" s="24">
        <v>583</v>
      </c>
      <c r="D73" s="27"/>
    </row>
    <row r="74" spans="1:4" x14ac:dyDescent="0.45">
      <c r="A74" s="23">
        <v>41275</v>
      </c>
      <c r="B74" s="24">
        <v>652</v>
      </c>
      <c r="C74" s="24">
        <v>495</v>
      </c>
      <c r="D74" s="27"/>
    </row>
    <row r="75" spans="1:4" x14ac:dyDescent="0.45">
      <c r="A75" s="23">
        <v>41306</v>
      </c>
      <c r="B75" s="24">
        <v>533</v>
      </c>
      <c r="C75" s="24">
        <v>531</v>
      </c>
      <c r="D75" s="27"/>
    </row>
    <row r="76" spans="1:4" x14ac:dyDescent="0.45">
      <c r="A76" s="23">
        <v>41334</v>
      </c>
      <c r="B76" s="24">
        <v>473</v>
      </c>
      <c r="C76" s="24">
        <v>564</v>
      </c>
      <c r="D76" s="27"/>
    </row>
    <row r="77" spans="1:4" x14ac:dyDescent="0.45">
      <c r="A77" s="23">
        <v>41365</v>
      </c>
      <c r="B77" s="24">
        <v>646</v>
      </c>
      <c r="C77" s="24">
        <v>546</v>
      </c>
      <c r="D77" s="27"/>
    </row>
    <row r="78" spans="1:4" x14ac:dyDescent="0.45">
      <c r="A78" s="23">
        <v>41395</v>
      </c>
      <c r="B78" s="24">
        <v>662</v>
      </c>
      <c r="C78" s="24">
        <v>561</v>
      </c>
      <c r="D78" s="27"/>
    </row>
    <row r="79" spans="1:4" x14ac:dyDescent="0.45">
      <c r="A79" s="23">
        <v>41426</v>
      </c>
      <c r="B79" s="24">
        <v>494</v>
      </c>
      <c r="C79" s="24">
        <v>579</v>
      </c>
      <c r="D79" s="27"/>
    </row>
    <row r="80" spans="1:4" x14ac:dyDescent="0.45">
      <c r="A80" s="23">
        <v>41456</v>
      </c>
      <c r="B80" s="24">
        <v>513</v>
      </c>
      <c r="C80" s="24">
        <v>472</v>
      </c>
      <c r="D80" s="27"/>
    </row>
    <row r="81" spans="1:4" x14ac:dyDescent="0.45">
      <c r="A81" s="23">
        <v>41487</v>
      </c>
      <c r="B81" s="24">
        <v>620</v>
      </c>
      <c r="C81" s="24">
        <v>553</v>
      </c>
      <c r="D81" s="27"/>
    </row>
    <row r="82" spans="1:4" x14ac:dyDescent="0.45">
      <c r="A82" s="23">
        <v>41518</v>
      </c>
      <c r="B82" s="24">
        <v>681</v>
      </c>
      <c r="C82" s="24">
        <v>603</v>
      </c>
      <c r="D82" s="27"/>
    </row>
    <row r="83" spans="1:4" x14ac:dyDescent="0.45">
      <c r="A83" s="23">
        <v>41548</v>
      </c>
      <c r="B83" s="24">
        <v>579</v>
      </c>
      <c r="C83" s="24">
        <v>702</v>
      </c>
      <c r="D83" s="27"/>
    </row>
    <row r="84" spans="1:4" x14ac:dyDescent="0.45">
      <c r="A84" s="23">
        <v>41579</v>
      </c>
      <c r="B84" s="24">
        <v>586</v>
      </c>
      <c r="C84" s="24">
        <v>693</v>
      </c>
      <c r="D84" s="27"/>
    </row>
    <row r="85" spans="1:4" x14ac:dyDescent="0.45">
      <c r="A85" s="23">
        <v>41609</v>
      </c>
      <c r="B85" s="24">
        <v>437</v>
      </c>
      <c r="C85" s="24">
        <v>550</v>
      </c>
      <c r="D85" s="27"/>
    </row>
    <row r="86" spans="1:4" x14ac:dyDescent="0.45">
      <c r="A86" s="23">
        <v>41640</v>
      </c>
      <c r="B86" s="24">
        <v>919</v>
      </c>
      <c r="C86" s="24">
        <v>487</v>
      </c>
      <c r="D86" s="27"/>
    </row>
    <row r="87" spans="1:4" x14ac:dyDescent="0.45">
      <c r="A87" s="23">
        <v>41671</v>
      </c>
      <c r="B87" s="24">
        <v>896</v>
      </c>
      <c r="C87" s="24">
        <v>624</v>
      </c>
      <c r="D87" s="27"/>
    </row>
    <row r="88" spans="1:4" x14ac:dyDescent="0.45">
      <c r="A88" s="23">
        <v>41699</v>
      </c>
      <c r="B88" s="24">
        <v>1016</v>
      </c>
      <c r="C88" s="24">
        <v>788</v>
      </c>
      <c r="D88" s="27"/>
    </row>
    <row r="89" spans="1:4" x14ac:dyDescent="0.45">
      <c r="A89" s="23">
        <v>41730</v>
      </c>
      <c r="B89" s="24">
        <v>946</v>
      </c>
      <c r="C89" s="24">
        <v>938</v>
      </c>
      <c r="D89" s="27"/>
    </row>
    <row r="90" spans="1:4" x14ac:dyDescent="0.45">
      <c r="A90" s="23">
        <v>41760</v>
      </c>
      <c r="B90" s="24">
        <v>733</v>
      </c>
      <c r="C90" s="24">
        <v>972</v>
      </c>
      <c r="D90" s="27"/>
    </row>
    <row r="91" spans="1:4" x14ac:dyDescent="0.45">
      <c r="A91" s="23">
        <v>41791</v>
      </c>
      <c r="B91" s="24">
        <v>644</v>
      </c>
      <c r="C91" s="24">
        <v>914</v>
      </c>
      <c r="D91" s="27"/>
    </row>
    <row r="92" spans="1:4" x14ac:dyDescent="0.45">
      <c r="A92" s="23">
        <v>41821</v>
      </c>
      <c r="B92" s="24">
        <v>670</v>
      </c>
      <c r="C92" s="24">
        <v>730</v>
      </c>
      <c r="D92" s="27"/>
    </row>
    <row r="93" spans="1:4" x14ac:dyDescent="0.45">
      <c r="A93" s="23">
        <v>41852</v>
      </c>
      <c r="B93" s="24">
        <v>816</v>
      </c>
      <c r="C93" s="24">
        <v>827</v>
      </c>
      <c r="D93" s="27"/>
    </row>
    <row r="94" spans="1:4" x14ac:dyDescent="0.45">
      <c r="A94" s="23">
        <v>41883</v>
      </c>
      <c r="B94" s="24">
        <v>670</v>
      </c>
      <c r="C94" s="24">
        <v>874</v>
      </c>
      <c r="D94" s="27"/>
    </row>
    <row r="95" spans="1:4" x14ac:dyDescent="0.45">
      <c r="A95" s="23">
        <v>41913</v>
      </c>
      <c r="B95" s="24">
        <v>778</v>
      </c>
      <c r="C95" s="24">
        <v>900</v>
      </c>
      <c r="D95" s="27"/>
    </row>
    <row r="96" spans="1:4" x14ac:dyDescent="0.45">
      <c r="A96" s="23">
        <v>41944</v>
      </c>
      <c r="B96" s="24">
        <v>710</v>
      </c>
      <c r="C96" s="24">
        <v>892</v>
      </c>
      <c r="D96" s="27"/>
    </row>
    <row r="97" spans="1:4" x14ac:dyDescent="0.45">
      <c r="A97" s="23">
        <v>41974</v>
      </c>
      <c r="B97" s="24">
        <v>804</v>
      </c>
      <c r="C97" s="24">
        <v>687</v>
      </c>
      <c r="D97" s="27"/>
    </row>
    <row r="98" spans="1:4" x14ac:dyDescent="0.45">
      <c r="A98" s="23">
        <v>42005</v>
      </c>
      <c r="B98" s="24">
        <v>649</v>
      </c>
      <c r="C98" s="24">
        <v>688</v>
      </c>
      <c r="D98" s="27"/>
    </row>
    <row r="99" spans="1:4" x14ac:dyDescent="0.45">
      <c r="A99" s="23">
        <v>42036</v>
      </c>
      <c r="B99" s="24">
        <v>636</v>
      </c>
      <c r="C99" s="24">
        <v>658</v>
      </c>
      <c r="D99" s="27"/>
    </row>
    <row r="100" spans="1:4" x14ac:dyDescent="0.45">
      <c r="A100" s="23">
        <v>42064</v>
      </c>
      <c r="B100" s="24">
        <v>785</v>
      </c>
      <c r="C100" s="24">
        <v>685</v>
      </c>
      <c r="D100" s="27"/>
    </row>
    <row r="101" spans="1:4" x14ac:dyDescent="0.45">
      <c r="A101" s="23">
        <v>42095</v>
      </c>
      <c r="B101" s="24">
        <v>733</v>
      </c>
      <c r="C101" s="24">
        <v>736</v>
      </c>
      <c r="D101" s="27"/>
    </row>
    <row r="102" spans="1:4" x14ac:dyDescent="0.45">
      <c r="A102" s="23">
        <v>42125</v>
      </c>
      <c r="B102" s="24">
        <v>693</v>
      </c>
      <c r="C102" s="24">
        <v>715</v>
      </c>
      <c r="D102" s="27"/>
    </row>
    <row r="103" spans="1:4" x14ac:dyDescent="0.45">
      <c r="A103" s="23">
        <v>42156</v>
      </c>
      <c r="B103" s="24">
        <v>849</v>
      </c>
      <c r="C103" s="24">
        <v>686</v>
      </c>
      <c r="D103" s="27"/>
    </row>
    <row r="104" spans="1:4" x14ac:dyDescent="0.45">
      <c r="A104" s="23">
        <v>42186</v>
      </c>
      <c r="B104" s="24">
        <v>617</v>
      </c>
      <c r="C104" s="24">
        <v>633</v>
      </c>
      <c r="D104" s="27"/>
    </row>
    <row r="105" spans="1:4" x14ac:dyDescent="0.45">
      <c r="A105" s="23">
        <v>42217</v>
      </c>
      <c r="B105" s="24">
        <v>860</v>
      </c>
      <c r="C105" s="24">
        <v>720</v>
      </c>
      <c r="D105" s="27"/>
    </row>
    <row r="106" spans="1:4" x14ac:dyDescent="0.45">
      <c r="A106" s="23">
        <v>42248</v>
      </c>
      <c r="B106" s="24">
        <v>777</v>
      </c>
      <c r="C106" s="24">
        <v>807</v>
      </c>
      <c r="D106" s="27"/>
    </row>
    <row r="107" spans="1:4" x14ac:dyDescent="0.45">
      <c r="A107" s="23">
        <v>42278</v>
      </c>
      <c r="B107" s="24">
        <v>1010</v>
      </c>
      <c r="C107" s="24">
        <v>892</v>
      </c>
      <c r="D107" s="27"/>
    </row>
    <row r="108" spans="1:4" x14ac:dyDescent="0.45">
      <c r="A108" s="23">
        <v>42309</v>
      </c>
      <c r="B108" s="24">
        <v>934</v>
      </c>
      <c r="C108" s="24">
        <v>982</v>
      </c>
      <c r="D108" s="27"/>
    </row>
    <row r="109" spans="1:4" x14ac:dyDescent="0.45">
      <c r="A109" s="23">
        <v>42339</v>
      </c>
      <c r="B109" s="24">
        <v>1024</v>
      </c>
      <c r="C109" s="24">
        <v>823</v>
      </c>
      <c r="D109" s="27"/>
    </row>
    <row r="110" spans="1:4" x14ac:dyDescent="0.45">
      <c r="A110" s="23">
        <v>42370</v>
      </c>
      <c r="B110" s="24">
        <v>1089</v>
      </c>
      <c r="C110" s="24">
        <v>874</v>
      </c>
      <c r="D110" s="27"/>
    </row>
    <row r="111" spans="1:4" x14ac:dyDescent="0.45">
      <c r="A111" s="23">
        <v>42401</v>
      </c>
      <c r="B111" s="24">
        <v>899</v>
      </c>
      <c r="C111" s="24">
        <v>962</v>
      </c>
      <c r="D111" s="27"/>
    </row>
    <row r="112" spans="1:4" x14ac:dyDescent="0.45">
      <c r="A112" s="23">
        <v>42430</v>
      </c>
      <c r="B112" s="24">
        <v>933</v>
      </c>
      <c r="C112" s="24">
        <v>1043</v>
      </c>
      <c r="D112" s="27"/>
    </row>
    <row r="113" spans="1:8" x14ac:dyDescent="0.45">
      <c r="A113" s="23">
        <v>42461</v>
      </c>
      <c r="B113" s="24">
        <v>1052</v>
      </c>
      <c r="C113" s="24">
        <v>1076</v>
      </c>
      <c r="D113" s="27"/>
    </row>
    <row r="114" spans="1:8" x14ac:dyDescent="0.45">
      <c r="A114" s="23">
        <v>42491</v>
      </c>
      <c r="B114" s="24">
        <v>832</v>
      </c>
      <c r="C114" s="24">
        <v>1076</v>
      </c>
      <c r="D114" s="27"/>
    </row>
    <row r="115" spans="1:8" x14ac:dyDescent="0.45">
      <c r="A115" s="23">
        <v>42522</v>
      </c>
      <c r="B115" s="24">
        <v>808</v>
      </c>
      <c r="C115" s="24">
        <v>992</v>
      </c>
      <c r="D115" s="27"/>
    </row>
    <row r="116" spans="1:8" x14ac:dyDescent="0.45">
      <c r="A116" s="23">
        <v>42552</v>
      </c>
      <c r="B116" s="24">
        <v>636</v>
      </c>
      <c r="C116" s="24">
        <v>804</v>
      </c>
      <c r="D116" s="27"/>
    </row>
    <row r="117" spans="1:8" x14ac:dyDescent="0.45">
      <c r="A117" s="23">
        <v>42583</v>
      </c>
      <c r="B117" s="24">
        <v>1031</v>
      </c>
      <c r="C117" s="24">
        <v>851</v>
      </c>
      <c r="D117" s="27"/>
    </row>
    <row r="118" spans="1:8" x14ac:dyDescent="0.45">
      <c r="A118" s="23">
        <v>42614</v>
      </c>
      <c r="B118" s="24">
        <v>1193</v>
      </c>
      <c r="C118" s="24">
        <v>946</v>
      </c>
      <c r="D118" s="27"/>
    </row>
    <row r="119" spans="1:8" x14ac:dyDescent="0.45">
      <c r="A119" s="23">
        <v>42644</v>
      </c>
      <c r="B119" s="24">
        <v>1096</v>
      </c>
      <c r="C119" s="24">
        <v>1145</v>
      </c>
      <c r="D119" s="27"/>
    </row>
    <row r="120" spans="1:8" x14ac:dyDescent="0.45">
      <c r="A120" s="23">
        <v>42675</v>
      </c>
      <c r="B120" s="24">
        <v>1663</v>
      </c>
      <c r="C120" s="24">
        <v>1190</v>
      </c>
      <c r="D120" s="27"/>
    </row>
    <row r="121" spans="1:8" x14ac:dyDescent="0.45">
      <c r="A121" s="23">
        <v>42705</v>
      </c>
      <c r="B121" s="24">
        <v>866</v>
      </c>
      <c r="C121" s="24">
        <v>1151</v>
      </c>
      <c r="D121" s="27" t="s">
        <v>37</v>
      </c>
      <c r="E121" t="s">
        <v>39</v>
      </c>
      <c r="F121" t="s">
        <v>40</v>
      </c>
      <c r="G121" s="27" t="s">
        <v>41</v>
      </c>
    </row>
    <row r="122" spans="1:8" x14ac:dyDescent="0.45">
      <c r="A122" s="23">
        <v>42736</v>
      </c>
      <c r="B122" s="24">
        <v>1540</v>
      </c>
      <c r="C122" s="24">
        <v>1044</v>
      </c>
    </row>
    <row r="123" spans="1:8" x14ac:dyDescent="0.45">
      <c r="A123" s="23">
        <v>42767</v>
      </c>
      <c r="B123" s="58">
        <f>G123-F123</f>
        <v>1000</v>
      </c>
      <c r="C123" s="24">
        <v>1225</v>
      </c>
      <c r="D123" s="27">
        <f>1300</f>
        <v>1300</v>
      </c>
      <c r="E123">
        <v>700</v>
      </c>
      <c r="F123" s="27">
        <f>D123+E123</f>
        <v>2000</v>
      </c>
      <c r="G123" s="27">
        <v>3000</v>
      </c>
    </row>
    <row r="124" spans="1:8" x14ac:dyDescent="0.45">
      <c r="A124" s="23">
        <v>42795</v>
      </c>
      <c r="B124" s="24"/>
      <c r="C124" s="24">
        <v>1359</v>
      </c>
      <c r="D124" s="27"/>
      <c r="H124" s="27"/>
    </row>
    <row r="125" spans="1:8" x14ac:dyDescent="0.45">
      <c r="A125" s="23">
        <v>42826</v>
      </c>
      <c r="B125" s="24"/>
      <c r="C125" s="24">
        <v>1462</v>
      </c>
      <c r="D125" s="27"/>
    </row>
    <row r="126" spans="1:8" x14ac:dyDescent="0.45">
      <c r="A126" s="23">
        <v>42856</v>
      </c>
      <c r="B126" s="24"/>
      <c r="C126" s="24">
        <v>1486</v>
      </c>
      <c r="D126" s="27"/>
    </row>
    <row r="127" spans="1:8" x14ac:dyDescent="0.45">
      <c r="A127" s="23">
        <v>42887</v>
      </c>
      <c r="B127" s="24"/>
      <c r="C127" s="24">
        <v>1502</v>
      </c>
      <c r="D127" s="27"/>
    </row>
    <row r="128" spans="1:8" x14ac:dyDescent="0.45">
      <c r="A128" s="23">
        <v>42917</v>
      </c>
      <c r="B128" s="24"/>
      <c r="C128" s="24">
        <v>1332</v>
      </c>
      <c r="D128" s="27"/>
    </row>
    <row r="129" spans="1:4" x14ac:dyDescent="0.45">
      <c r="A129" s="23">
        <v>42948</v>
      </c>
      <c r="B129" s="24"/>
      <c r="C129" s="24">
        <v>1572</v>
      </c>
      <c r="D129" s="27"/>
    </row>
    <row r="130" spans="1:4" x14ac:dyDescent="0.45">
      <c r="A130" s="23">
        <v>42979</v>
      </c>
      <c r="B130" s="24"/>
      <c r="C130" s="24">
        <v>1694</v>
      </c>
      <c r="D130" s="27"/>
    </row>
    <row r="131" spans="1:4" x14ac:dyDescent="0.45">
      <c r="A131" s="23">
        <v>43009</v>
      </c>
      <c r="B131" s="24"/>
      <c r="C131" s="24">
        <v>1931</v>
      </c>
      <c r="D131" s="27"/>
    </row>
    <row r="132" spans="1:4" x14ac:dyDescent="0.45">
      <c r="A132" s="23">
        <v>43040</v>
      </c>
      <c r="B132" s="24"/>
      <c r="C132" s="24">
        <v>2067</v>
      </c>
      <c r="D132" s="27"/>
    </row>
    <row r="133" spans="1:4" x14ac:dyDescent="0.45">
      <c r="A133" s="23">
        <v>43070</v>
      </c>
      <c r="B133" s="24"/>
      <c r="C133" s="24">
        <v>1782</v>
      </c>
      <c r="D133" s="27"/>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B8D52-46D4-474F-B6C6-49A7F720D718}">
  <dimension ref="A1:I133"/>
  <sheetViews>
    <sheetView zoomScale="81" zoomScaleNormal="130" workbookViewId="0">
      <pane xSplit="1" ySplit="1" topLeftCell="B107" activePane="bottomRight" state="frozen"/>
      <selection activeCell="B35" sqref="B35"/>
      <selection pane="topRight" activeCell="B35" sqref="B35"/>
      <selection pane="bottomLeft" activeCell="B35" sqref="B35"/>
      <selection pane="bottomRight" activeCell="C123" sqref="C123:C125"/>
    </sheetView>
  </sheetViews>
  <sheetFormatPr baseColWidth="10" defaultColWidth="8.73046875" defaultRowHeight="14.25" x14ac:dyDescent="0.45"/>
  <cols>
    <col min="1" max="2" width="9.06640625" customWidth="1"/>
    <col min="3" max="3" width="9.06640625" style="24" customWidth="1"/>
    <col min="4" max="4" width="18.19921875" customWidth="1"/>
    <col min="5" max="5" width="9.06640625" customWidth="1"/>
    <col min="6" max="6" width="14.9296875" customWidth="1"/>
    <col min="7" max="7" width="14.796875" customWidth="1"/>
    <col min="8" max="8" width="15.46484375" customWidth="1"/>
    <col min="9" max="17" width="9.06640625" customWidth="1"/>
  </cols>
  <sheetData>
    <row r="1" spans="1:7" s="9" customFormat="1" ht="31.5" customHeight="1" x14ac:dyDescent="0.45">
      <c r="A1" s="25" t="s">
        <v>0</v>
      </c>
      <c r="B1" s="26" t="s">
        <v>1</v>
      </c>
      <c r="C1" s="26" t="s">
        <v>2</v>
      </c>
    </row>
    <row r="2" spans="1:7" x14ac:dyDescent="0.45">
      <c r="A2" s="23">
        <v>39083</v>
      </c>
      <c r="B2" s="24">
        <v>352</v>
      </c>
      <c r="C2" s="24">
        <v>350</v>
      </c>
    </row>
    <row r="3" spans="1:7" x14ac:dyDescent="0.45">
      <c r="A3" s="23">
        <v>39114</v>
      </c>
      <c r="B3" s="24">
        <v>335</v>
      </c>
      <c r="C3" s="24">
        <v>348</v>
      </c>
      <c r="F3" s="2"/>
    </row>
    <row r="4" spans="1:7" x14ac:dyDescent="0.45">
      <c r="A4" s="23">
        <v>39142</v>
      </c>
      <c r="B4" s="24">
        <v>365</v>
      </c>
      <c r="C4" s="24">
        <v>367</v>
      </c>
      <c r="F4" s="2"/>
    </row>
    <row r="5" spans="1:7" x14ac:dyDescent="0.45">
      <c r="A5" s="23">
        <v>39173</v>
      </c>
      <c r="B5" s="24">
        <v>360</v>
      </c>
      <c r="C5" s="24">
        <v>379</v>
      </c>
      <c r="F5" s="4"/>
    </row>
    <row r="6" spans="1:7" ht="16.5" customHeight="1" x14ac:dyDescent="0.45">
      <c r="A6" s="23">
        <v>39203</v>
      </c>
      <c r="B6" s="24">
        <v>431</v>
      </c>
      <c r="C6" s="24">
        <v>364</v>
      </c>
      <c r="F6" s="4"/>
    </row>
    <row r="7" spans="1:7" x14ac:dyDescent="0.45">
      <c r="A7" s="23">
        <v>39234</v>
      </c>
      <c r="B7" s="24">
        <v>477</v>
      </c>
      <c r="C7" s="24">
        <v>378</v>
      </c>
      <c r="F7" s="2"/>
    </row>
    <row r="8" spans="1:7" x14ac:dyDescent="0.45">
      <c r="A8" s="23">
        <v>39264</v>
      </c>
      <c r="B8" s="24">
        <v>403</v>
      </c>
      <c r="C8" s="24">
        <v>356</v>
      </c>
      <c r="F8" s="4"/>
    </row>
    <row r="9" spans="1:7" x14ac:dyDescent="0.45">
      <c r="A9" s="23">
        <v>39295</v>
      </c>
      <c r="B9" s="24">
        <v>348</v>
      </c>
      <c r="C9" s="24">
        <v>434</v>
      </c>
      <c r="F9" s="4"/>
    </row>
    <row r="10" spans="1:7" x14ac:dyDescent="0.45">
      <c r="A10" s="23">
        <v>39326</v>
      </c>
      <c r="B10" s="24">
        <v>271</v>
      </c>
      <c r="C10" s="24">
        <v>433</v>
      </c>
    </row>
    <row r="11" spans="1:7" x14ac:dyDescent="0.45">
      <c r="A11" s="23">
        <v>39356</v>
      </c>
      <c r="B11" s="24">
        <v>562</v>
      </c>
      <c r="C11" s="24">
        <v>421</v>
      </c>
    </row>
    <row r="12" spans="1:7" x14ac:dyDescent="0.45">
      <c r="A12" s="23">
        <v>39387</v>
      </c>
      <c r="B12" s="24">
        <v>525</v>
      </c>
      <c r="C12" s="24">
        <v>486</v>
      </c>
      <c r="F12" s="27"/>
    </row>
    <row r="13" spans="1:7" x14ac:dyDescent="0.45">
      <c r="A13" s="23">
        <v>39417</v>
      </c>
      <c r="B13" s="24">
        <v>512</v>
      </c>
      <c r="C13" s="24">
        <v>423</v>
      </c>
      <c r="F13" s="27"/>
    </row>
    <row r="14" spans="1:7" x14ac:dyDescent="0.45">
      <c r="A14" s="23">
        <v>39448</v>
      </c>
      <c r="B14" s="24">
        <v>368</v>
      </c>
      <c r="C14" s="24">
        <v>444</v>
      </c>
    </row>
    <row r="15" spans="1:7" x14ac:dyDescent="0.45">
      <c r="A15" s="23">
        <v>39479</v>
      </c>
      <c r="B15" s="24">
        <v>474</v>
      </c>
      <c r="C15" s="24">
        <v>422</v>
      </c>
    </row>
    <row r="16" spans="1:7" x14ac:dyDescent="0.45">
      <c r="A16" s="23">
        <v>39508</v>
      </c>
      <c r="B16" s="24">
        <v>379</v>
      </c>
      <c r="C16" s="24">
        <v>477</v>
      </c>
      <c r="G16" s="4"/>
    </row>
    <row r="17" spans="1:7" x14ac:dyDescent="0.45">
      <c r="A17" s="23">
        <v>39539</v>
      </c>
      <c r="B17" s="24">
        <v>593</v>
      </c>
      <c r="C17" s="24">
        <v>469</v>
      </c>
      <c r="G17" s="4"/>
    </row>
    <row r="18" spans="1:7" x14ac:dyDescent="0.45">
      <c r="A18" s="23">
        <v>39569</v>
      </c>
      <c r="B18" s="24">
        <v>441</v>
      </c>
      <c r="C18" s="24">
        <v>508</v>
      </c>
      <c r="G18" s="4"/>
    </row>
    <row r="19" spans="1:7" x14ac:dyDescent="0.45">
      <c r="A19" s="23">
        <v>39600</v>
      </c>
      <c r="B19" s="24">
        <v>593</v>
      </c>
      <c r="C19" s="24">
        <v>484</v>
      </c>
      <c r="G19" s="4"/>
    </row>
    <row r="20" spans="1:7" x14ac:dyDescent="0.45">
      <c r="A20" s="23">
        <v>39630</v>
      </c>
      <c r="B20" s="24">
        <v>386</v>
      </c>
      <c r="C20" s="24">
        <v>455</v>
      </c>
      <c r="G20" s="4"/>
    </row>
    <row r="21" spans="1:7" x14ac:dyDescent="0.45">
      <c r="A21" s="23">
        <v>39661</v>
      </c>
      <c r="B21" s="24">
        <v>278</v>
      </c>
      <c r="C21" s="24">
        <v>505</v>
      </c>
      <c r="G21" s="4"/>
    </row>
    <row r="22" spans="1:7" x14ac:dyDescent="0.45">
      <c r="A22" s="23">
        <v>39692</v>
      </c>
      <c r="B22" s="24">
        <v>371</v>
      </c>
      <c r="C22" s="24">
        <v>452</v>
      </c>
      <c r="G22" s="4"/>
    </row>
    <row r="23" spans="1:7" x14ac:dyDescent="0.45">
      <c r="A23" s="23">
        <v>39722</v>
      </c>
      <c r="B23" s="24">
        <v>395</v>
      </c>
      <c r="C23" s="24">
        <v>462</v>
      </c>
      <c r="G23" s="4"/>
    </row>
    <row r="24" spans="1:7" x14ac:dyDescent="0.45">
      <c r="A24" s="23">
        <v>39753</v>
      </c>
      <c r="B24" s="24">
        <v>262</v>
      </c>
      <c r="C24" s="24">
        <v>444</v>
      </c>
    </row>
    <row r="25" spans="1:7" x14ac:dyDescent="0.45">
      <c r="A25" s="23">
        <v>39783</v>
      </c>
      <c r="B25" s="24">
        <v>423</v>
      </c>
      <c r="C25" s="24">
        <v>304</v>
      </c>
    </row>
    <row r="26" spans="1:7" x14ac:dyDescent="0.45">
      <c r="A26" s="23">
        <v>39814</v>
      </c>
      <c r="B26" s="24">
        <v>159</v>
      </c>
      <c r="C26" s="24">
        <v>312</v>
      </c>
    </row>
    <row r="27" spans="1:7" x14ac:dyDescent="0.45">
      <c r="A27" s="23">
        <v>39845</v>
      </c>
      <c r="B27" s="24">
        <v>292</v>
      </c>
      <c r="C27" s="24">
        <v>240</v>
      </c>
    </row>
    <row r="28" spans="1:7" x14ac:dyDescent="0.45">
      <c r="A28" s="23">
        <v>39873</v>
      </c>
      <c r="B28" s="24">
        <v>330</v>
      </c>
      <c r="C28" s="24">
        <v>251</v>
      </c>
    </row>
    <row r="29" spans="1:7" x14ac:dyDescent="0.45">
      <c r="A29" s="23">
        <v>39904</v>
      </c>
      <c r="B29" s="24">
        <v>278</v>
      </c>
      <c r="C29" s="24">
        <v>267</v>
      </c>
    </row>
    <row r="30" spans="1:7" x14ac:dyDescent="0.45">
      <c r="A30" s="23">
        <v>39934</v>
      </c>
      <c r="B30" s="24">
        <v>389</v>
      </c>
      <c r="C30" s="24">
        <v>249</v>
      </c>
    </row>
    <row r="31" spans="1:7" x14ac:dyDescent="0.45">
      <c r="A31" s="23">
        <v>39965</v>
      </c>
      <c r="B31" s="24">
        <v>383</v>
      </c>
      <c r="C31" s="24">
        <v>276</v>
      </c>
    </row>
    <row r="32" spans="1:7" x14ac:dyDescent="0.45">
      <c r="A32" s="23">
        <v>39995</v>
      </c>
      <c r="B32" s="24">
        <v>378</v>
      </c>
      <c r="C32" s="24">
        <v>263</v>
      </c>
    </row>
    <row r="33" spans="1:8" x14ac:dyDescent="0.45">
      <c r="A33" s="23">
        <v>40026</v>
      </c>
      <c r="B33" s="24">
        <v>377</v>
      </c>
      <c r="C33" s="24">
        <v>346</v>
      </c>
    </row>
    <row r="34" spans="1:8" x14ac:dyDescent="0.45">
      <c r="A34" s="23">
        <v>40057</v>
      </c>
      <c r="B34" s="24">
        <v>447</v>
      </c>
      <c r="C34" s="24">
        <v>380</v>
      </c>
    </row>
    <row r="35" spans="1:8" x14ac:dyDescent="0.45">
      <c r="A35" s="23">
        <v>40087</v>
      </c>
      <c r="B35" s="24">
        <v>450</v>
      </c>
      <c r="C35" s="24">
        <v>456</v>
      </c>
    </row>
    <row r="36" spans="1:8" x14ac:dyDescent="0.45">
      <c r="A36" s="23">
        <v>40118</v>
      </c>
      <c r="B36" s="24">
        <v>424</v>
      </c>
      <c r="C36" s="24">
        <v>487</v>
      </c>
      <c r="F36" s="27"/>
      <c r="H36" s="27"/>
    </row>
    <row r="37" spans="1:8" x14ac:dyDescent="0.45">
      <c r="A37" s="23">
        <v>40148</v>
      </c>
      <c r="B37" s="24">
        <v>551</v>
      </c>
      <c r="C37" s="24">
        <v>401</v>
      </c>
    </row>
    <row r="38" spans="1:8" x14ac:dyDescent="0.45">
      <c r="A38" s="23">
        <v>40179</v>
      </c>
      <c r="B38" s="24">
        <v>260</v>
      </c>
      <c r="C38" s="24">
        <v>446</v>
      </c>
    </row>
    <row r="39" spans="1:8" x14ac:dyDescent="0.45">
      <c r="A39" s="23">
        <v>40210</v>
      </c>
      <c r="B39" s="24">
        <v>416</v>
      </c>
      <c r="C39" s="24">
        <v>391</v>
      </c>
      <c r="F39" s="27"/>
    </row>
    <row r="40" spans="1:8" x14ac:dyDescent="0.45">
      <c r="A40" s="23">
        <v>40238</v>
      </c>
      <c r="B40" s="24">
        <v>453</v>
      </c>
      <c r="C40" s="24">
        <v>434</v>
      </c>
    </row>
    <row r="41" spans="1:8" x14ac:dyDescent="0.45">
      <c r="A41" s="23">
        <v>40269</v>
      </c>
      <c r="B41" s="24">
        <v>413</v>
      </c>
      <c r="C41" s="24">
        <v>465</v>
      </c>
    </row>
    <row r="42" spans="1:8" x14ac:dyDescent="0.45">
      <c r="A42" s="23">
        <v>40299</v>
      </c>
      <c r="B42" s="24">
        <v>489</v>
      </c>
      <c r="C42" s="24">
        <v>447</v>
      </c>
    </row>
    <row r="43" spans="1:8" x14ac:dyDescent="0.45">
      <c r="A43" s="23">
        <v>40330</v>
      </c>
      <c r="B43" s="24">
        <v>515</v>
      </c>
      <c r="C43" s="24">
        <v>457</v>
      </c>
    </row>
    <row r="44" spans="1:8" x14ac:dyDescent="0.45">
      <c r="A44" s="23">
        <v>40360</v>
      </c>
      <c r="B44" s="24">
        <v>442</v>
      </c>
      <c r="C44" s="24">
        <v>417</v>
      </c>
    </row>
    <row r="45" spans="1:8" x14ac:dyDescent="0.45">
      <c r="A45" s="23">
        <v>40391</v>
      </c>
      <c r="B45" s="24">
        <v>447</v>
      </c>
      <c r="C45" s="24">
        <v>499</v>
      </c>
    </row>
    <row r="46" spans="1:8" x14ac:dyDescent="0.45">
      <c r="A46" s="23">
        <v>40422</v>
      </c>
      <c r="B46" s="24">
        <v>556</v>
      </c>
      <c r="C46" s="24">
        <v>516</v>
      </c>
    </row>
    <row r="47" spans="1:8" x14ac:dyDescent="0.45">
      <c r="A47" s="23">
        <v>40452</v>
      </c>
      <c r="B47" s="24">
        <v>517</v>
      </c>
      <c r="C47" s="24">
        <v>598</v>
      </c>
    </row>
    <row r="48" spans="1:8" x14ac:dyDescent="0.45">
      <c r="A48" s="23">
        <v>40483</v>
      </c>
      <c r="B48" s="24">
        <v>647</v>
      </c>
      <c r="C48" s="24">
        <v>607</v>
      </c>
    </row>
    <row r="49" spans="1:3" x14ac:dyDescent="0.45">
      <c r="A49" s="23">
        <v>40513</v>
      </c>
      <c r="B49" s="24">
        <v>502</v>
      </c>
      <c r="C49" s="24">
        <v>529</v>
      </c>
    </row>
    <row r="50" spans="1:3" x14ac:dyDescent="0.45">
      <c r="A50" s="23">
        <v>40544</v>
      </c>
      <c r="B50" s="24">
        <v>463</v>
      </c>
      <c r="C50" s="24">
        <v>510</v>
      </c>
    </row>
    <row r="51" spans="1:3" x14ac:dyDescent="0.45">
      <c r="A51" s="23">
        <v>40575</v>
      </c>
      <c r="B51" s="24">
        <v>483</v>
      </c>
      <c r="C51" s="24">
        <v>495</v>
      </c>
    </row>
    <row r="52" spans="1:3" x14ac:dyDescent="0.45">
      <c r="A52" s="23">
        <v>40603</v>
      </c>
      <c r="B52" s="24">
        <v>540</v>
      </c>
      <c r="C52" s="24">
        <v>530</v>
      </c>
    </row>
    <row r="53" spans="1:3" x14ac:dyDescent="0.45">
      <c r="A53" s="23">
        <v>40634</v>
      </c>
      <c r="B53" s="24">
        <v>521</v>
      </c>
      <c r="C53" s="24">
        <v>559</v>
      </c>
    </row>
    <row r="54" spans="1:3" x14ac:dyDescent="0.45">
      <c r="A54" s="23">
        <v>40664</v>
      </c>
      <c r="B54" s="24">
        <v>714</v>
      </c>
      <c r="C54" s="24">
        <v>541</v>
      </c>
    </row>
    <row r="55" spans="1:3" x14ac:dyDescent="0.45">
      <c r="A55" s="23">
        <v>40695</v>
      </c>
      <c r="B55" s="24">
        <v>533</v>
      </c>
      <c r="C55" s="24">
        <v>593</v>
      </c>
    </row>
    <row r="56" spans="1:3" x14ac:dyDescent="0.45">
      <c r="A56" s="23">
        <v>40725</v>
      </c>
      <c r="B56" s="24">
        <v>496</v>
      </c>
      <c r="C56" s="24">
        <v>502</v>
      </c>
    </row>
    <row r="57" spans="1:3" x14ac:dyDescent="0.45">
      <c r="A57" s="23">
        <v>40756</v>
      </c>
      <c r="B57" s="24">
        <v>449</v>
      </c>
      <c r="C57" s="24">
        <v>581</v>
      </c>
    </row>
    <row r="58" spans="1:3" x14ac:dyDescent="0.45">
      <c r="A58" s="23">
        <v>40787</v>
      </c>
      <c r="B58" s="24">
        <v>531</v>
      </c>
      <c r="C58" s="24">
        <v>568</v>
      </c>
    </row>
    <row r="59" spans="1:3" x14ac:dyDescent="0.45">
      <c r="A59" s="23">
        <v>40817</v>
      </c>
      <c r="B59" s="24">
        <v>639</v>
      </c>
      <c r="C59" s="24">
        <v>615</v>
      </c>
    </row>
    <row r="60" spans="1:3" x14ac:dyDescent="0.45">
      <c r="A60" s="23">
        <v>40848</v>
      </c>
      <c r="B60" s="24">
        <v>591</v>
      </c>
      <c r="C60" s="24">
        <v>648</v>
      </c>
    </row>
    <row r="61" spans="1:3" x14ac:dyDescent="0.45">
      <c r="A61" s="23">
        <v>40878</v>
      </c>
      <c r="B61" s="24">
        <v>328</v>
      </c>
      <c r="C61" s="24">
        <v>526</v>
      </c>
    </row>
    <row r="62" spans="1:3" x14ac:dyDescent="0.45">
      <c r="A62" s="23">
        <v>40909</v>
      </c>
      <c r="B62" s="24">
        <v>721</v>
      </c>
      <c r="C62" s="24">
        <v>436</v>
      </c>
    </row>
    <row r="63" spans="1:3" x14ac:dyDescent="0.45">
      <c r="A63" s="23">
        <v>40940</v>
      </c>
      <c r="B63" s="24">
        <v>598</v>
      </c>
      <c r="C63" s="24">
        <v>518</v>
      </c>
    </row>
    <row r="64" spans="1:3" x14ac:dyDescent="0.45">
      <c r="A64" s="23">
        <v>40969</v>
      </c>
      <c r="B64" s="24">
        <v>672</v>
      </c>
      <c r="C64" s="24">
        <v>588</v>
      </c>
    </row>
    <row r="65" spans="1:3" x14ac:dyDescent="0.45">
      <c r="A65" s="23">
        <v>41000</v>
      </c>
      <c r="B65" s="24">
        <v>625</v>
      </c>
      <c r="C65" s="24">
        <v>651</v>
      </c>
    </row>
    <row r="66" spans="1:3" x14ac:dyDescent="0.45">
      <c r="A66" s="23">
        <v>41030</v>
      </c>
      <c r="B66" s="24">
        <v>670</v>
      </c>
      <c r="C66" s="24">
        <v>644</v>
      </c>
    </row>
    <row r="67" spans="1:3" x14ac:dyDescent="0.45">
      <c r="A67" s="23">
        <v>41061</v>
      </c>
      <c r="B67" s="24">
        <v>621</v>
      </c>
      <c r="C67" s="24">
        <v>651</v>
      </c>
    </row>
    <row r="68" spans="1:3" x14ac:dyDescent="0.45">
      <c r="A68" s="23">
        <v>41091</v>
      </c>
      <c r="B68" s="24">
        <v>537</v>
      </c>
      <c r="C68" s="24">
        <v>561</v>
      </c>
    </row>
    <row r="69" spans="1:3" x14ac:dyDescent="0.45">
      <c r="A69" s="23">
        <v>41122</v>
      </c>
      <c r="B69" s="24">
        <v>579</v>
      </c>
      <c r="C69" s="24">
        <v>643</v>
      </c>
    </row>
    <row r="70" spans="1:3" x14ac:dyDescent="0.45">
      <c r="A70" s="23">
        <v>41153</v>
      </c>
      <c r="B70" s="24">
        <v>572</v>
      </c>
      <c r="C70" s="24">
        <v>659</v>
      </c>
    </row>
    <row r="71" spans="1:3" x14ac:dyDescent="0.45">
      <c r="A71" s="23">
        <v>41183</v>
      </c>
      <c r="B71" s="24">
        <v>686</v>
      </c>
      <c r="C71" s="24">
        <v>701</v>
      </c>
    </row>
    <row r="72" spans="1:3" x14ac:dyDescent="0.45">
      <c r="A72" s="23">
        <v>41214</v>
      </c>
      <c r="B72" s="24">
        <v>640</v>
      </c>
      <c r="C72" s="24">
        <v>725</v>
      </c>
    </row>
    <row r="73" spans="1:3" x14ac:dyDescent="0.45">
      <c r="A73" s="23">
        <v>41244</v>
      </c>
      <c r="B73" s="24">
        <v>404</v>
      </c>
      <c r="C73" s="24">
        <v>583</v>
      </c>
    </row>
    <row r="74" spans="1:3" x14ac:dyDescent="0.45">
      <c r="A74" s="23">
        <v>41275</v>
      </c>
      <c r="B74" s="24">
        <v>652</v>
      </c>
      <c r="C74" s="24">
        <v>495</v>
      </c>
    </row>
    <row r="75" spans="1:3" x14ac:dyDescent="0.45">
      <c r="A75" s="23">
        <v>41306</v>
      </c>
      <c r="B75" s="24">
        <v>533</v>
      </c>
      <c r="C75" s="24">
        <v>531</v>
      </c>
    </row>
    <row r="76" spans="1:3" x14ac:dyDescent="0.45">
      <c r="A76" s="23">
        <v>41334</v>
      </c>
      <c r="B76" s="24">
        <v>473</v>
      </c>
      <c r="C76" s="24">
        <v>564</v>
      </c>
    </row>
    <row r="77" spans="1:3" x14ac:dyDescent="0.45">
      <c r="A77" s="23">
        <v>41365</v>
      </c>
      <c r="B77" s="24">
        <v>646</v>
      </c>
      <c r="C77" s="24">
        <v>546</v>
      </c>
    </row>
    <row r="78" spans="1:3" x14ac:dyDescent="0.45">
      <c r="A78" s="23">
        <v>41395</v>
      </c>
      <c r="B78" s="24">
        <v>662</v>
      </c>
      <c r="C78" s="24">
        <v>561</v>
      </c>
    </row>
    <row r="79" spans="1:3" x14ac:dyDescent="0.45">
      <c r="A79" s="23">
        <v>41426</v>
      </c>
      <c r="B79" s="24">
        <v>494</v>
      </c>
      <c r="C79" s="24">
        <v>579</v>
      </c>
    </row>
    <row r="80" spans="1:3" x14ac:dyDescent="0.45">
      <c r="A80" s="23">
        <v>41456</v>
      </c>
      <c r="B80" s="24">
        <v>513</v>
      </c>
      <c r="C80" s="24">
        <v>472</v>
      </c>
    </row>
    <row r="81" spans="1:3" x14ac:dyDescent="0.45">
      <c r="A81" s="23">
        <v>41487</v>
      </c>
      <c r="B81" s="24">
        <v>620</v>
      </c>
      <c r="C81" s="24">
        <v>553</v>
      </c>
    </row>
    <row r="82" spans="1:3" x14ac:dyDescent="0.45">
      <c r="A82" s="23">
        <v>41518</v>
      </c>
      <c r="B82" s="24">
        <v>681</v>
      </c>
      <c r="C82" s="24">
        <v>603</v>
      </c>
    </row>
    <row r="83" spans="1:3" x14ac:dyDescent="0.45">
      <c r="A83" s="23">
        <v>41548</v>
      </c>
      <c r="B83" s="24">
        <v>579</v>
      </c>
      <c r="C83" s="24">
        <v>702</v>
      </c>
    </row>
    <row r="84" spans="1:3" x14ac:dyDescent="0.45">
      <c r="A84" s="23">
        <v>41579</v>
      </c>
      <c r="B84" s="24">
        <v>586</v>
      </c>
      <c r="C84" s="24">
        <v>693</v>
      </c>
    </row>
    <row r="85" spans="1:3" x14ac:dyDescent="0.45">
      <c r="A85" s="23">
        <v>41609</v>
      </c>
      <c r="B85" s="24">
        <v>437</v>
      </c>
      <c r="C85" s="24">
        <v>550</v>
      </c>
    </row>
    <row r="86" spans="1:3" x14ac:dyDescent="0.45">
      <c r="A86" s="23">
        <v>41640</v>
      </c>
      <c r="B86" s="24">
        <v>919</v>
      </c>
      <c r="C86" s="24">
        <v>487</v>
      </c>
    </row>
    <row r="87" spans="1:3" x14ac:dyDescent="0.45">
      <c r="A87" s="23">
        <v>41671</v>
      </c>
      <c r="B87" s="24">
        <v>896</v>
      </c>
      <c r="C87" s="24">
        <v>624</v>
      </c>
    </row>
    <row r="88" spans="1:3" x14ac:dyDescent="0.45">
      <c r="A88" s="23">
        <v>41699</v>
      </c>
      <c r="B88" s="24">
        <v>1016</v>
      </c>
      <c r="C88" s="24">
        <v>788</v>
      </c>
    </row>
    <row r="89" spans="1:3" x14ac:dyDescent="0.45">
      <c r="A89" s="23">
        <v>41730</v>
      </c>
      <c r="B89" s="24">
        <v>946</v>
      </c>
      <c r="C89" s="24">
        <v>938</v>
      </c>
    </row>
    <row r="90" spans="1:3" x14ac:dyDescent="0.45">
      <c r="A90" s="23">
        <v>41760</v>
      </c>
      <c r="B90" s="24">
        <v>733</v>
      </c>
      <c r="C90" s="24">
        <v>972</v>
      </c>
    </row>
    <row r="91" spans="1:3" x14ac:dyDescent="0.45">
      <c r="A91" s="23">
        <v>41791</v>
      </c>
      <c r="B91" s="24">
        <v>644</v>
      </c>
      <c r="C91" s="24">
        <v>914</v>
      </c>
    </row>
    <row r="92" spans="1:3" x14ac:dyDescent="0.45">
      <c r="A92" s="23">
        <v>41821</v>
      </c>
      <c r="B92" s="24">
        <v>670</v>
      </c>
      <c r="C92" s="24">
        <v>730</v>
      </c>
    </row>
    <row r="93" spans="1:3" x14ac:dyDescent="0.45">
      <c r="A93" s="23">
        <v>41852</v>
      </c>
      <c r="B93" s="24">
        <v>816</v>
      </c>
      <c r="C93" s="24">
        <v>827</v>
      </c>
    </row>
    <row r="94" spans="1:3" x14ac:dyDescent="0.45">
      <c r="A94" s="23">
        <v>41883</v>
      </c>
      <c r="B94" s="24">
        <v>670</v>
      </c>
      <c r="C94" s="24">
        <v>874</v>
      </c>
    </row>
    <row r="95" spans="1:3" x14ac:dyDescent="0.45">
      <c r="A95" s="23">
        <v>41913</v>
      </c>
      <c r="B95" s="24">
        <v>778</v>
      </c>
      <c r="C95" s="24">
        <v>900</v>
      </c>
    </row>
    <row r="96" spans="1:3" x14ac:dyDescent="0.45">
      <c r="A96" s="23">
        <v>41944</v>
      </c>
      <c r="B96" s="24">
        <v>710</v>
      </c>
      <c r="C96" s="24">
        <v>892</v>
      </c>
    </row>
    <row r="97" spans="1:3" x14ac:dyDescent="0.45">
      <c r="A97" s="23">
        <v>41974</v>
      </c>
      <c r="B97" s="24">
        <v>804</v>
      </c>
      <c r="C97" s="24">
        <v>687</v>
      </c>
    </row>
    <row r="98" spans="1:3" x14ac:dyDescent="0.45">
      <c r="A98" s="23">
        <v>42005</v>
      </c>
      <c r="B98" s="24">
        <v>649</v>
      </c>
      <c r="C98" s="24">
        <v>688</v>
      </c>
    </row>
    <row r="99" spans="1:3" x14ac:dyDescent="0.45">
      <c r="A99" s="23">
        <v>42036</v>
      </c>
      <c r="B99" s="24">
        <v>636</v>
      </c>
      <c r="C99" s="24">
        <v>658</v>
      </c>
    </row>
    <row r="100" spans="1:3" x14ac:dyDescent="0.45">
      <c r="A100" s="23">
        <v>42064</v>
      </c>
      <c r="B100" s="24">
        <v>785</v>
      </c>
      <c r="C100" s="24">
        <v>685</v>
      </c>
    </row>
    <row r="101" spans="1:3" x14ac:dyDescent="0.45">
      <c r="A101" s="23">
        <v>42095</v>
      </c>
      <c r="B101" s="24">
        <v>733</v>
      </c>
      <c r="C101" s="24">
        <v>736</v>
      </c>
    </row>
    <row r="102" spans="1:3" x14ac:dyDescent="0.45">
      <c r="A102" s="23">
        <v>42125</v>
      </c>
      <c r="B102" s="24">
        <v>693</v>
      </c>
      <c r="C102" s="24">
        <v>715</v>
      </c>
    </row>
    <row r="103" spans="1:3" x14ac:dyDescent="0.45">
      <c r="A103" s="23">
        <v>42156</v>
      </c>
      <c r="B103" s="24">
        <v>849</v>
      </c>
      <c r="C103" s="24">
        <v>686</v>
      </c>
    </row>
    <row r="104" spans="1:3" x14ac:dyDescent="0.45">
      <c r="A104" s="23">
        <v>42186</v>
      </c>
      <c r="B104" s="24">
        <v>617</v>
      </c>
      <c r="C104" s="24">
        <v>633</v>
      </c>
    </row>
    <row r="105" spans="1:3" x14ac:dyDescent="0.45">
      <c r="A105" s="23">
        <v>42217</v>
      </c>
      <c r="B105" s="24">
        <v>860</v>
      </c>
      <c r="C105" s="24">
        <v>720</v>
      </c>
    </row>
    <row r="106" spans="1:3" x14ac:dyDescent="0.45">
      <c r="A106" s="23">
        <v>42248</v>
      </c>
      <c r="B106" s="24">
        <v>777</v>
      </c>
      <c r="C106" s="24">
        <v>807</v>
      </c>
    </row>
    <row r="107" spans="1:3" x14ac:dyDescent="0.45">
      <c r="A107" s="23">
        <v>42278</v>
      </c>
      <c r="B107" s="24">
        <v>1010</v>
      </c>
      <c r="C107" s="24">
        <v>892</v>
      </c>
    </row>
    <row r="108" spans="1:3" x14ac:dyDescent="0.45">
      <c r="A108" s="23">
        <v>42309</v>
      </c>
      <c r="B108" s="24">
        <v>934</v>
      </c>
      <c r="C108" s="24">
        <v>982</v>
      </c>
    </row>
    <row r="109" spans="1:3" x14ac:dyDescent="0.45">
      <c r="A109" s="23">
        <v>42339</v>
      </c>
      <c r="B109" s="24">
        <v>1024</v>
      </c>
      <c r="C109" s="24">
        <v>823</v>
      </c>
    </row>
    <row r="110" spans="1:3" x14ac:dyDescent="0.45">
      <c r="A110" s="23">
        <v>42370</v>
      </c>
      <c r="B110" s="24">
        <v>1089</v>
      </c>
      <c r="C110" s="24">
        <v>874</v>
      </c>
    </row>
    <row r="111" spans="1:3" x14ac:dyDescent="0.45">
      <c r="A111" s="23">
        <v>42401</v>
      </c>
      <c r="B111" s="24">
        <v>899</v>
      </c>
      <c r="C111" s="24">
        <v>962</v>
      </c>
    </row>
    <row r="112" spans="1:3" x14ac:dyDescent="0.45">
      <c r="A112" s="23">
        <v>42430</v>
      </c>
      <c r="B112" s="24">
        <v>933</v>
      </c>
      <c r="C112" s="24">
        <v>1043</v>
      </c>
    </row>
    <row r="113" spans="1:9" x14ac:dyDescent="0.45">
      <c r="A113" s="23">
        <v>42461</v>
      </c>
      <c r="B113" s="24">
        <v>1052</v>
      </c>
      <c r="C113" s="24">
        <v>1076</v>
      </c>
    </row>
    <row r="114" spans="1:9" x14ac:dyDescent="0.45">
      <c r="A114" s="23">
        <v>42491</v>
      </c>
      <c r="B114" s="24">
        <v>832</v>
      </c>
      <c r="C114" s="24">
        <v>1076</v>
      </c>
    </row>
    <row r="115" spans="1:9" x14ac:dyDescent="0.45">
      <c r="A115" s="23">
        <v>42522</v>
      </c>
      <c r="B115" s="24">
        <v>808</v>
      </c>
      <c r="C115" s="24">
        <v>992</v>
      </c>
    </row>
    <row r="116" spans="1:9" x14ac:dyDescent="0.45">
      <c r="A116" s="23">
        <v>42552</v>
      </c>
      <c r="B116" s="24">
        <v>636</v>
      </c>
      <c r="C116" s="24">
        <v>804</v>
      </c>
    </row>
    <row r="117" spans="1:9" x14ac:dyDescent="0.45">
      <c r="A117" s="23">
        <v>42583</v>
      </c>
      <c r="B117" s="24">
        <v>1031</v>
      </c>
      <c r="C117" s="24">
        <v>851</v>
      </c>
    </row>
    <row r="118" spans="1:9" x14ac:dyDescent="0.45">
      <c r="A118" s="23">
        <v>42614</v>
      </c>
      <c r="B118" s="24">
        <v>1193</v>
      </c>
      <c r="C118" s="24">
        <v>946</v>
      </c>
    </row>
    <row r="119" spans="1:9" x14ac:dyDescent="0.45">
      <c r="A119" s="23">
        <v>42644</v>
      </c>
      <c r="B119" s="24">
        <v>1096</v>
      </c>
      <c r="C119" s="24">
        <v>1145</v>
      </c>
    </row>
    <row r="120" spans="1:9" x14ac:dyDescent="0.45">
      <c r="A120" s="23">
        <v>42675</v>
      </c>
      <c r="B120" s="24">
        <v>1663</v>
      </c>
      <c r="C120" s="24">
        <v>1190</v>
      </c>
    </row>
    <row r="121" spans="1:9" x14ac:dyDescent="0.45">
      <c r="A121" s="23">
        <v>42705</v>
      </c>
      <c r="B121" s="24">
        <v>866</v>
      </c>
      <c r="C121" s="24">
        <v>1151</v>
      </c>
      <c r="D121" t="s">
        <v>42</v>
      </c>
      <c r="E121" t="s">
        <v>43</v>
      </c>
      <c r="F121" t="s">
        <v>44</v>
      </c>
      <c r="G121" t="s">
        <v>38</v>
      </c>
      <c r="H121" t="s">
        <v>45</v>
      </c>
      <c r="I121" t="s">
        <v>46</v>
      </c>
    </row>
    <row r="122" spans="1:9" x14ac:dyDescent="0.45">
      <c r="A122" s="23">
        <v>42736</v>
      </c>
      <c r="B122" s="24">
        <v>1540</v>
      </c>
      <c r="C122" s="24">
        <v>1044</v>
      </c>
      <c r="H122">
        <v>200</v>
      </c>
    </row>
    <row r="123" spans="1:9" x14ac:dyDescent="0.45">
      <c r="A123" s="23">
        <v>42767</v>
      </c>
      <c r="B123" s="59">
        <f>I123-(D123+E123-F123)</f>
        <v>2246</v>
      </c>
      <c r="C123" s="24">
        <v>1225</v>
      </c>
      <c r="D123" s="27">
        <v>1300</v>
      </c>
      <c r="E123" s="27">
        <v>700</v>
      </c>
      <c r="F123" s="27">
        <v>0</v>
      </c>
      <c r="G123" s="27">
        <f>SUM(C123:C125)</f>
        <v>4046</v>
      </c>
      <c r="H123" s="27">
        <v>200</v>
      </c>
      <c r="I123" s="27">
        <f>G123+H123</f>
        <v>4246</v>
      </c>
    </row>
    <row r="124" spans="1:9" x14ac:dyDescent="0.45">
      <c r="A124" s="23">
        <v>42795</v>
      </c>
      <c r="B124" s="24"/>
      <c r="C124" s="24">
        <v>1359</v>
      </c>
      <c r="D124" s="27"/>
    </row>
    <row r="125" spans="1:9" x14ac:dyDescent="0.45">
      <c r="A125" s="23">
        <v>42826</v>
      </c>
      <c r="B125" s="24"/>
      <c r="C125" s="24">
        <v>1462</v>
      </c>
    </row>
    <row r="126" spans="1:9" x14ac:dyDescent="0.45">
      <c r="A126" s="23">
        <v>42856</v>
      </c>
      <c r="B126" s="24"/>
      <c r="C126" s="24">
        <v>1486</v>
      </c>
    </row>
    <row r="127" spans="1:9" x14ac:dyDescent="0.45">
      <c r="A127" s="23">
        <v>42887</v>
      </c>
      <c r="B127" s="24"/>
      <c r="C127" s="24">
        <v>1502</v>
      </c>
    </row>
    <row r="128" spans="1:9" x14ac:dyDescent="0.45">
      <c r="A128" s="23">
        <v>42917</v>
      </c>
      <c r="B128" s="24"/>
      <c r="C128" s="24">
        <v>1332</v>
      </c>
    </row>
    <row r="129" spans="1:3" x14ac:dyDescent="0.45">
      <c r="A129" s="23">
        <v>42948</v>
      </c>
      <c r="B129" s="24"/>
      <c r="C129" s="24">
        <v>1572</v>
      </c>
    </row>
    <row r="130" spans="1:3" x14ac:dyDescent="0.45">
      <c r="A130" s="23">
        <v>42979</v>
      </c>
      <c r="B130" s="24"/>
      <c r="C130" s="24">
        <v>1694</v>
      </c>
    </row>
    <row r="131" spans="1:3" x14ac:dyDescent="0.45">
      <c r="A131" s="23">
        <v>43009</v>
      </c>
      <c r="B131" s="24"/>
      <c r="C131" s="24">
        <v>1931</v>
      </c>
    </row>
    <row r="132" spans="1:3" x14ac:dyDescent="0.45">
      <c r="A132" s="23">
        <v>43040</v>
      </c>
      <c r="B132" s="24"/>
      <c r="C132" s="24">
        <v>2067</v>
      </c>
    </row>
    <row r="133" spans="1:3" x14ac:dyDescent="0.45">
      <c r="A133" s="23">
        <v>43070</v>
      </c>
      <c r="B133" s="24"/>
      <c r="C133" s="24">
        <v>1782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7CE1D-4497-4746-95B4-4D3C5B019918}">
  <dimension ref="A1"/>
  <sheetViews>
    <sheetView workbookViewId="0">
      <selection activeCell="V18" sqref="V18"/>
    </sheetView>
  </sheetViews>
  <sheetFormatPr baseColWidth="10" defaultColWidth="9.06640625" defaultRowHeight="14.25" x14ac:dyDescent="0.45"/>
  <cols>
    <col min="1" max="17" width="9.06640625" customWidth="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8D930-71DA-49C6-9F9A-C07488607F86}">
  <dimension ref="A1:R146"/>
  <sheetViews>
    <sheetView tabSelected="1" zoomScale="74" zoomScaleNormal="115" workbookViewId="0">
      <pane xSplit="1" ySplit="1" topLeftCell="B127" activePane="bottomRight" state="frozen"/>
      <selection activeCell="B35" sqref="B35"/>
      <selection pane="topRight" activeCell="B35" sqref="B35"/>
      <selection pane="bottomLeft" activeCell="B35" sqref="B35"/>
      <selection pane="bottomRight" activeCell="R155" sqref="R155"/>
    </sheetView>
  </sheetViews>
  <sheetFormatPr baseColWidth="10" defaultColWidth="8.73046875" defaultRowHeight="14.25" x14ac:dyDescent="0.45"/>
  <cols>
    <col min="1" max="2" width="9.06640625" style="1" customWidth="1"/>
    <col min="3" max="3" width="9.06640625" style="29" customWidth="1"/>
    <col min="4" max="5" width="9.06640625" style="1" customWidth="1"/>
    <col min="6" max="9" width="9.06640625" style="6" customWidth="1"/>
    <col min="10" max="10" width="13" style="6" customWidth="1"/>
    <col min="11" max="12" width="9.06640625" style="6" customWidth="1"/>
    <col min="13" max="14" width="9.06640625" customWidth="1"/>
    <col min="15" max="15" width="21" customWidth="1"/>
    <col min="16" max="16" width="20.3984375" customWidth="1"/>
    <col min="17" max="17" width="10.9296875" customWidth="1"/>
    <col min="18" max="18" width="20.1328125" customWidth="1"/>
    <col min="19" max="19" width="14.73046875" customWidth="1"/>
    <col min="20" max="21" width="8.73046875" customWidth="1"/>
    <col min="24" max="24" width="8.73046875" customWidth="1"/>
  </cols>
  <sheetData>
    <row r="1" spans="1:17" s="10" customFormat="1" ht="31.5" customHeight="1" x14ac:dyDescent="0.45">
      <c r="A1" s="25" t="s">
        <v>0</v>
      </c>
      <c r="B1" s="26" t="s">
        <v>1</v>
      </c>
      <c r="C1" s="26" t="s">
        <v>2</v>
      </c>
      <c r="D1" s="10" t="s">
        <v>3</v>
      </c>
      <c r="E1" s="10" t="s">
        <v>12</v>
      </c>
      <c r="F1" s="54" t="s">
        <v>4</v>
      </c>
      <c r="G1" s="28" t="s">
        <v>5</v>
      </c>
      <c r="H1" s="28" t="s">
        <v>6</v>
      </c>
      <c r="I1" s="54" t="s">
        <v>7</v>
      </c>
      <c r="J1" s="54" t="s">
        <v>36</v>
      </c>
      <c r="K1" s="28" t="s">
        <v>8</v>
      </c>
      <c r="L1" s="28" t="s">
        <v>9</v>
      </c>
    </row>
    <row r="2" spans="1:17" x14ac:dyDescent="0.45">
      <c r="A2" s="23">
        <v>39083</v>
      </c>
      <c r="B2" s="29">
        <v>352</v>
      </c>
      <c r="C2" s="29">
        <v>350</v>
      </c>
      <c r="D2" s="33">
        <v>3000</v>
      </c>
      <c r="E2" s="33"/>
      <c r="F2" s="6">
        <v>1000</v>
      </c>
      <c r="G2" s="6">
        <f t="shared" ref="G2:G33" si="0">MIN(B2,F2)</f>
        <v>352</v>
      </c>
      <c r="H2" s="6">
        <f t="shared" ref="H2:H33" si="1">B2-G2</f>
        <v>0</v>
      </c>
      <c r="I2" s="6">
        <f>F2-G2</f>
        <v>648</v>
      </c>
      <c r="J2" s="33">
        <f>AVERAGEA(F2,I2)</f>
        <v>824</v>
      </c>
      <c r="K2" s="6">
        <v>0</v>
      </c>
      <c r="L2" s="6">
        <f>MAX(0,D2-F2-K2)</f>
        <v>2000</v>
      </c>
      <c r="M2" s="27"/>
      <c r="N2" s="27"/>
    </row>
    <row r="3" spans="1:17" x14ac:dyDescent="0.45">
      <c r="A3" s="23">
        <v>39114</v>
      </c>
      <c r="B3" s="29">
        <v>335</v>
      </c>
      <c r="C3" s="24">
        <v>348</v>
      </c>
      <c r="D3" s="33">
        <v>3000</v>
      </c>
      <c r="E3" s="33"/>
      <c r="F3" s="6">
        <f>I2+K2</f>
        <v>648</v>
      </c>
      <c r="G3" s="6">
        <f t="shared" si="0"/>
        <v>335</v>
      </c>
      <c r="H3" s="6">
        <f t="shared" si="1"/>
        <v>0</v>
      </c>
      <c r="I3" s="6">
        <f>F3-G3</f>
        <v>313</v>
      </c>
      <c r="J3" s="33">
        <f t="shared" ref="J3:J66" si="2">AVERAGEA(F3,I3)</f>
        <v>480.5</v>
      </c>
      <c r="K3" s="6">
        <f>L2</f>
        <v>2000</v>
      </c>
      <c r="L3" s="6">
        <f>MAX(0,D3-F3-K3)</f>
        <v>352</v>
      </c>
      <c r="M3" s="27"/>
      <c r="N3" s="27"/>
      <c r="P3" s="2"/>
    </row>
    <row r="4" spans="1:17" x14ac:dyDescent="0.45">
      <c r="A4" s="23">
        <v>39142</v>
      </c>
      <c r="B4" s="29">
        <v>365</v>
      </c>
      <c r="C4" s="24">
        <v>367</v>
      </c>
      <c r="D4" s="33">
        <v>3000</v>
      </c>
      <c r="E4" s="33"/>
      <c r="F4" s="6">
        <f t="shared" ref="F4:F67" si="3">I3+K3</f>
        <v>2313</v>
      </c>
      <c r="G4" s="6">
        <f t="shared" si="0"/>
        <v>365</v>
      </c>
      <c r="H4" s="6">
        <f t="shared" si="1"/>
        <v>0</v>
      </c>
      <c r="I4" s="6">
        <f t="shared" ref="I4:I67" si="4">F4-G4</f>
        <v>1948</v>
      </c>
      <c r="J4" s="33">
        <f t="shared" si="2"/>
        <v>2130.5</v>
      </c>
      <c r="K4" s="6">
        <f t="shared" ref="K4:K67" si="5">L3</f>
        <v>352</v>
      </c>
      <c r="L4" s="6">
        <f t="shared" ref="L4:L67" si="6">MAX(0,D4-F4-K4)</f>
        <v>335</v>
      </c>
      <c r="M4" s="27"/>
      <c r="N4" s="27"/>
      <c r="P4" s="2"/>
    </row>
    <row r="5" spans="1:17" x14ac:dyDescent="0.45">
      <c r="A5" s="23">
        <v>39173</v>
      </c>
      <c r="B5" s="29">
        <v>360</v>
      </c>
      <c r="C5" s="24">
        <v>379</v>
      </c>
      <c r="D5" s="33">
        <v>3000</v>
      </c>
      <c r="E5" s="33"/>
      <c r="F5" s="6">
        <f t="shared" si="3"/>
        <v>2300</v>
      </c>
      <c r="G5" s="6">
        <f t="shared" si="0"/>
        <v>360</v>
      </c>
      <c r="H5" s="6">
        <f>B5-G5</f>
        <v>0</v>
      </c>
      <c r="I5" s="6">
        <f>F5-G5</f>
        <v>1940</v>
      </c>
      <c r="J5" s="33">
        <f t="shared" si="2"/>
        <v>2120</v>
      </c>
      <c r="K5" s="6">
        <f t="shared" si="5"/>
        <v>335</v>
      </c>
      <c r="L5" s="6">
        <f t="shared" si="6"/>
        <v>365</v>
      </c>
      <c r="M5" s="27"/>
      <c r="N5" s="27"/>
    </row>
    <row r="6" spans="1:17" x14ac:dyDescent="0.45">
      <c r="A6" s="23">
        <v>39203</v>
      </c>
      <c r="B6" s="29">
        <v>431</v>
      </c>
      <c r="C6" s="24">
        <v>364</v>
      </c>
      <c r="D6" s="33">
        <v>3000</v>
      </c>
      <c r="E6" s="33"/>
      <c r="F6" s="6">
        <f t="shared" si="3"/>
        <v>2275</v>
      </c>
      <c r="G6" s="6">
        <f>MIN(B6,F6)</f>
        <v>431</v>
      </c>
      <c r="H6" s="6">
        <f t="shared" si="1"/>
        <v>0</v>
      </c>
      <c r="I6" s="6">
        <f t="shared" si="4"/>
        <v>1844</v>
      </c>
      <c r="J6" s="33">
        <f t="shared" si="2"/>
        <v>2059.5</v>
      </c>
      <c r="K6" s="6">
        <f>L5</f>
        <v>365</v>
      </c>
      <c r="L6" s="6">
        <f t="shared" si="6"/>
        <v>360</v>
      </c>
      <c r="M6" s="27"/>
      <c r="N6" s="27"/>
    </row>
    <row r="7" spans="1:17" x14ac:dyDescent="0.45">
      <c r="A7" s="23">
        <v>39234</v>
      </c>
      <c r="B7" s="29">
        <v>477</v>
      </c>
      <c r="C7" s="24">
        <v>378</v>
      </c>
      <c r="D7" s="33">
        <v>3000</v>
      </c>
      <c r="E7" s="33"/>
      <c r="F7" s="6">
        <f t="shared" si="3"/>
        <v>2209</v>
      </c>
      <c r="G7" s="6">
        <f t="shared" si="0"/>
        <v>477</v>
      </c>
      <c r="H7" s="6">
        <f>B7-G7</f>
        <v>0</v>
      </c>
      <c r="I7" s="6">
        <f t="shared" si="4"/>
        <v>1732</v>
      </c>
      <c r="J7" s="33">
        <f t="shared" si="2"/>
        <v>1970.5</v>
      </c>
      <c r="K7" s="6">
        <f t="shared" si="5"/>
        <v>360</v>
      </c>
      <c r="L7" s="6">
        <f t="shared" si="6"/>
        <v>431</v>
      </c>
      <c r="M7" s="27"/>
      <c r="N7" s="27"/>
      <c r="P7" s="2"/>
    </row>
    <row r="8" spans="1:17" x14ac:dyDescent="0.45">
      <c r="A8" s="23">
        <v>39264</v>
      </c>
      <c r="B8" s="29">
        <v>403</v>
      </c>
      <c r="C8" s="24">
        <v>356</v>
      </c>
      <c r="D8" s="33">
        <v>3000</v>
      </c>
      <c r="E8" s="33"/>
      <c r="F8" s="6">
        <f t="shared" si="3"/>
        <v>2092</v>
      </c>
      <c r="G8" s="6">
        <f t="shared" si="0"/>
        <v>403</v>
      </c>
      <c r="H8" s="6">
        <f t="shared" si="1"/>
        <v>0</v>
      </c>
      <c r="I8" s="6">
        <f t="shared" si="4"/>
        <v>1689</v>
      </c>
      <c r="J8" s="33">
        <f t="shared" si="2"/>
        <v>1890.5</v>
      </c>
      <c r="K8" s="6">
        <f t="shared" si="5"/>
        <v>431</v>
      </c>
      <c r="L8" s="6">
        <f t="shared" si="6"/>
        <v>477</v>
      </c>
      <c r="M8" s="27"/>
      <c r="N8" s="27"/>
      <c r="P8" s="30"/>
    </row>
    <row r="9" spans="1:17" x14ac:dyDescent="0.45">
      <c r="A9" s="23">
        <v>39295</v>
      </c>
      <c r="B9" s="29">
        <v>348</v>
      </c>
      <c r="C9" s="24">
        <v>434</v>
      </c>
      <c r="D9" s="33">
        <v>3000</v>
      </c>
      <c r="E9" s="33"/>
      <c r="F9" s="6">
        <f t="shared" si="3"/>
        <v>2120</v>
      </c>
      <c r="G9" s="6">
        <f t="shared" si="0"/>
        <v>348</v>
      </c>
      <c r="H9" s="6">
        <f t="shared" si="1"/>
        <v>0</v>
      </c>
      <c r="I9" s="6">
        <f t="shared" si="4"/>
        <v>1772</v>
      </c>
      <c r="J9" s="33">
        <f t="shared" si="2"/>
        <v>1946</v>
      </c>
      <c r="K9" s="6">
        <f t="shared" si="5"/>
        <v>477</v>
      </c>
      <c r="L9" s="6">
        <f t="shared" si="6"/>
        <v>403</v>
      </c>
      <c r="M9" s="27"/>
      <c r="N9" s="27"/>
      <c r="P9" s="30"/>
    </row>
    <row r="10" spans="1:17" x14ac:dyDescent="0.45">
      <c r="A10" s="23">
        <v>39326</v>
      </c>
      <c r="B10" s="29">
        <v>271</v>
      </c>
      <c r="C10" s="24">
        <v>433</v>
      </c>
      <c r="D10" s="33">
        <v>3000</v>
      </c>
      <c r="E10" s="33"/>
      <c r="F10" s="6">
        <f t="shared" si="3"/>
        <v>2249</v>
      </c>
      <c r="G10" s="6">
        <f t="shared" si="0"/>
        <v>271</v>
      </c>
      <c r="H10" s="6">
        <f t="shared" si="1"/>
        <v>0</v>
      </c>
      <c r="I10" s="6">
        <f t="shared" si="4"/>
        <v>1978</v>
      </c>
      <c r="J10" s="33">
        <f t="shared" si="2"/>
        <v>2113.5</v>
      </c>
      <c r="K10" s="6">
        <f t="shared" si="5"/>
        <v>403</v>
      </c>
      <c r="L10" s="6">
        <f t="shared" si="6"/>
        <v>348</v>
      </c>
      <c r="M10" s="27"/>
      <c r="N10" s="27"/>
    </row>
    <row r="11" spans="1:17" x14ac:dyDescent="0.45">
      <c r="A11" s="23">
        <v>39356</v>
      </c>
      <c r="B11" s="29">
        <v>562</v>
      </c>
      <c r="C11" s="24">
        <v>421</v>
      </c>
      <c r="D11" s="33">
        <v>3000</v>
      </c>
      <c r="E11" s="33"/>
      <c r="F11" s="6">
        <f t="shared" si="3"/>
        <v>2381</v>
      </c>
      <c r="G11" s="6">
        <f t="shared" si="0"/>
        <v>562</v>
      </c>
      <c r="H11" s="6">
        <f t="shared" si="1"/>
        <v>0</v>
      </c>
      <c r="I11" s="6">
        <f t="shared" si="4"/>
        <v>1819</v>
      </c>
      <c r="J11" s="33">
        <f t="shared" si="2"/>
        <v>2100</v>
      </c>
      <c r="K11" s="6">
        <f t="shared" si="5"/>
        <v>348</v>
      </c>
      <c r="L11" s="6">
        <f t="shared" si="6"/>
        <v>271</v>
      </c>
      <c r="M11" s="27"/>
      <c r="N11" s="27"/>
      <c r="P11" s="27"/>
    </row>
    <row r="12" spans="1:17" x14ac:dyDescent="0.45">
      <c r="A12" s="23">
        <v>39387</v>
      </c>
      <c r="B12" s="29">
        <v>525</v>
      </c>
      <c r="C12" s="24">
        <v>486</v>
      </c>
      <c r="D12" s="33">
        <v>3000</v>
      </c>
      <c r="E12" s="33"/>
      <c r="F12" s="6">
        <f t="shared" si="3"/>
        <v>2167</v>
      </c>
      <c r="G12" s="6">
        <f t="shared" si="0"/>
        <v>525</v>
      </c>
      <c r="H12" s="6">
        <f t="shared" si="1"/>
        <v>0</v>
      </c>
      <c r="I12" s="6">
        <f t="shared" si="4"/>
        <v>1642</v>
      </c>
      <c r="J12" s="33">
        <f t="shared" si="2"/>
        <v>1904.5</v>
      </c>
      <c r="K12" s="6">
        <f t="shared" si="5"/>
        <v>271</v>
      </c>
      <c r="L12" s="6">
        <f t="shared" si="6"/>
        <v>562</v>
      </c>
      <c r="M12" s="27"/>
      <c r="N12" s="27"/>
      <c r="P12" s="27"/>
    </row>
    <row r="13" spans="1:17" x14ac:dyDescent="0.45">
      <c r="A13" s="23">
        <v>39417</v>
      </c>
      <c r="B13" s="29">
        <v>512</v>
      </c>
      <c r="C13" s="24">
        <v>423</v>
      </c>
      <c r="D13" s="33">
        <v>3000</v>
      </c>
      <c r="E13" s="33"/>
      <c r="F13" s="6">
        <f t="shared" si="3"/>
        <v>1913</v>
      </c>
      <c r="G13" s="6">
        <f t="shared" si="0"/>
        <v>512</v>
      </c>
      <c r="H13" s="6">
        <f t="shared" si="1"/>
        <v>0</v>
      </c>
      <c r="I13" s="6">
        <f t="shared" si="4"/>
        <v>1401</v>
      </c>
      <c r="J13" s="33">
        <f t="shared" si="2"/>
        <v>1657</v>
      </c>
      <c r="K13" s="6">
        <f t="shared" si="5"/>
        <v>562</v>
      </c>
      <c r="L13" s="6">
        <f t="shared" si="6"/>
        <v>525</v>
      </c>
      <c r="M13" s="27"/>
      <c r="N13" s="27"/>
      <c r="P13" s="27"/>
    </row>
    <row r="14" spans="1:17" x14ac:dyDescent="0.45">
      <c r="A14" s="23">
        <v>39448</v>
      </c>
      <c r="B14" s="29">
        <v>368</v>
      </c>
      <c r="C14" s="24">
        <v>444</v>
      </c>
      <c r="D14" s="33">
        <v>3000</v>
      </c>
      <c r="E14" s="33"/>
      <c r="F14" s="6">
        <f t="shared" si="3"/>
        <v>1963</v>
      </c>
      <c r="G14" s="6">
        <f t="shared" si="0"/>
        <v>368</v>
      </c>
      <c r="H14" s="6">
        <f t="shared" si="1"/>
        <v>0</v>
      </c>
      <c r="I14" s="6">
        <f t="shared" si="4"/>
        <v>1595</v>
      </c>
      <c r="J14" s="33">
        <f t="shared" si="2"/>
        <v>1779</v>
      </c>
      <c r="K14" s="6">
        <f t="shared" si="5"/>
        <v>525</v>
      </c>
      <c r="L14" s="6">
        <f t="shared" si="6"/>
        <v>512</v>
      </c>
      <c r="M14" s="27"/>
      <c r="N14" s="27"/>
      <c r="P14" s="32"/>
    </row>
    <row r="15" spans="1:17" x14ac:dyDescent="0.45">
      <c r="A15" s="23">
        <v>39479</v>
      </c>
      <c r="B15" s="29">
        <v>474</v>
      </c>
      <c r="C15" s="24">
        <v>422</v>
      </c>
      <c r="D15" s="33">
        <v>3000</v>
      </c>
      <c r="E15" s="33"/>
      <c r="F15" s="6">
        <f t="shared" si="3"/>
        <v>2120</v>
      </c>
      <c r="G15" s="6">
        <f t="shared" si="0"/>
        <v>474</v>
      </c>
      <c r="H15" s="6">
        <f t="shared" si="1"/>
        <v>0</v>
      </c>
      <c r="I15" s="6">
        <f t="shared" si="4"/>
        <v>1646</v>
      </c>
      <c r="J15" s="33">
        <f t="shared" si="2"/>
        <v>1883</v>
      </c>
      <c r="K15" s="6">
        <f t="shared" si="5"/>
        <v>512</v>
      </c>
      <c r="L15" s="6">
        <f t="shared" si="6"/>
        <v>368</v>
      </c>
      <c r="M15" s="27"/>
      <c r="N15" s="27"/>
      <c r="Q15" s="31"/>
    </row>
    <row r="16" spans="1:17" x14ac:dyDescent="0.45">
      <c r="A16" s="23">
        <v>39508</v>
      </c>
      <c r="B16" s="29">
        <v>379</v>
      </c>
      <c r="C16" s="24">
        <v>477</v>
      </c>
      <c r="D16" s="33">
        <v>3000</v>
      </c>
      <c r="E16" s="33"/>
      <c r="F16" s="6">
        <f t="shared" si="3"/>
        <v>2158</v>
      </c>
      <c r="G16" s="6">
        <f t="shared" si="0"/>
        <v>379</v>
      </c>
      <c r="H16" s="6">
        <f t="shared" si="1"/>
        <v>0</v>
      </c>
      <c r="I16" s="6">
        <f t="shared" si="4"/>
        <v>1779</v>
      </c>
      <c r="J16" s="33">
        <f t="shared" si="2"/>
        <v>1968.5</v>
      </c>
      <c r="K16" s="6">
        <f t="shared" si="5"/>
        <v>368</v>
      </c>
      <c r="L16" s="6">
        <f t="shared" si="6"/>
        <v>474</v>
      </c>
      <c r="M16" s="27"/>
      <c r="N16" s="27"/>
      <c r="Q16" s="31"/>
    </row>
    <row r="17" spans="1:17" x14ac:dyDescent="0.45">
      <c r="A17" s="23">
        <v>39539</v>
      </c>
      <c r="B17" s="29">
        <v>593</v>
      </c>
      <c r="C17" s="24">
        <v>469</v>
      </c>
      <c r="D17" s="33">
        <v>3000</v>
      </c>
      <c r="E17" s="33"/>
      <c r="F17" s="6">
        <f t="shared" si="3"/>
        <v>2147</v>
      </c>
      <c r="G17" s="6">
        <f t="shared" si="0"/>
        <v>593</v>
      </c>
      <c r="H17" s="6">
        <f t="shared" si="1"/>
        <v>0</v>
      </c>
      <c r="I17" s="6">
        <f t="shared" si="4"/>
        <v>1554</v>
      </c>
      <c r="J17" s="33">
        <f t="shared" si="2"/>
        <v>1850.5</v>
      </c>
      <c r="K17" s="6">
        <f t="shared" si="5"/>
        <v>474</v>
      </c>
      <c r="L17" s="6">
        <f t="shared" si="6"/>
        <v>379</v>
      </c>
      <c r="M17" s="27"/>
      <c r="N17" s="27"/>
      <c r="Q17" s="31"/>
    </row>
    <row r="18" spans="1:17" x14ac:dyDescent="0.45">
      <c r="A18" s="23">
        <v>39569</v>
      </c>
      <c r="B18" s="29">
        <v>441</v>
      </c>
      <c r="C18" s="24">
        <v>508</v>
      </c>
      <c r="D18" s="33">
        <v>3000</v>
      </c>
      <c r="E18" s="33"/>
      <c r="F18" s="6">
        <f t="shared" si="3"/>
        <v>2028</v>
      </c>
      <c r="G18" s="6">
        <f t="shared" si="0"/>
        <v>441</v>
      </c>
      <c r="H18" s="6">
        <f t="shared" si="1"/>
        <v>0</v>
      </c>
      <c r="I18" s="6">
        <f t="shared" si="4"/>
        <v>1587</v>
      </c>
      <c r="J18" s="33">
        <f t="shared" si="2"/>
        <v>1807.5</v>
      </c>
      <c r="K18" s="6">
        <f t="shared" si="5"/>
        <v>379</v>
      </c>
      <c r="L18" s="6">
        <f t="shared" si="6"/>
        <v>593</v>
      </c>
      <c r="M18" s="27"/>
      <c r="N18" s="27"/>
    </row>
    <row r="19" spans="1:17" x14ac:dyDescent="0.45">
      <c r="A19" s="23">
        <v>39600</v>
      </c>
      <c r="B19" s="29">
        <v>593</v>
      </c>
      <c r="C19" s="24">
        <v>484</v>
      </c>
      <c r="D19" s="33">
        <v>3000</v>
      </c>
      <c r="E19" s="33"/>
      <c r="F19" s="6">
        <f t="shared" si="3"/>
        <v>1966</v>
      </c>
      <c r="G19" s="6">
        <f t="shared" si="0"/>
        <v>593</v>
      </c>
      <c r="H19" s="6">
        <f t="shared" si="1"/>
        <v>0</v>
      </c>
      <c r="I19" s="6">
        <f t="shared" si="4"/>
        <v>1373</v>
      </c>
      <c r="J19" s="33">
        <f t="shared" si="2"/>
        <v>1669.5</v>
      </c>
      <c r="K19" s="6">
        <f t="shared" si="5"/>
        <v>593</v>
      </c>
      <c r="L19" s="6">
        <f t="shared" si="6"/>
        <v>441</v>
      </c>
      <c r="M19" s="27"/>
      <c r="N19" s="27"/>
    </row>
    <row r="20" spans="1:17" x14ac:dyDescent="0.45">
      <c r="A20" s="23">
        <v>39630</v>
      </c>
      <c r="B20" s="29">
        <v>386</v>
      </c>
      <c r="C20" s="24">
        <v>455</v>
      </c>
      <c r="D20" s="33">
        <v>3000</v>
      </c>
      <c r="E20" s="33"/>
      <c r="F20" s="6">
        <f t="shared" si="3"/>
        <v>1966</v>
      </c>
      <c r="G20" s="6">
        <f t="shared" si="0"/>
        <v>386</v>
      </c>
      <c r="H20" s="6">
        <f t="shared" si="1"/>
        <v>0</v>
      </c>
      <c r="I20" s="6">
        <f t="shared" si="4"/>
        <v>1580</v>
      </c>
      <c r="J20" s="33">
        <f t="shared" si="2"/>
        <v>1773</v>
      </c>
      <c r="K20" s="6">
        <f t="shared" si="5"/>
        <v>441</v>
      </c>
      <c r="L20" s="6">
        <f t="shared" si="6"/>
        <v>593</v>
      </c>
      <c r="M20" s="27"/>
      <c r="N20" s="27"/>
    </row>
    <row r="21" spans="1:17" x14ac:dyDescent="0.45">
      <c r="A21" s="23">
        <v>39661</v>
      </c>
      <c r="B21" s="29">
        <v>278</v>
      </c>
      <c r="C21" s="24">
        <v>505</v>
      </c>
      <c r="D21" s="33">
        <v>3000</v>
      </c>
      <c r="E21" s="33"/>
      <c r="F21" s="6">
        <f t="shared" si="3"/>
        <v>2021</v>
      </c>
      <c r="G21" s="6">
        <f t="shared" si="0"/>
        <v>278</v>
      </c>
      <c r="H21" s="6">
        <f t="shared" si="1"/>
        <v>0</v>
      </c>
      <c r="I21" s="6">
        <f t="shared" si="4"/>
        <v>1743</v>
      </c>
      <c r="J21" s="33">
        <f t="shared" si="2"/>
        <v>1882</v>
      </c>
      <c r="K21" s="6">
        <f t="shared" si="5"/>
        <v>593</v>
      </c>
      <c r="L21" s="6">
        <f t="shared" si="6"/>
        <v>386</v>
      </c>
      <c r="M21" s="27"/>
      <c r="N21" s="27"/>
    </row>
    <row r="22" spans="1:17" x14ac:dyDescent="0.45">
      <c r="A22" s="23">
        <v>39692</v>
      </c>
      <c r="B22" s="29">
        <v>371</v>
      </c>
      <c r="C22" s="24">
        <v>452</v>
      </c>
      <c r="D22" s="33">
        <v>3000</v>
      </c>
      <c r="E22" s="33"/>
      <c r="F22" s="6">
        <f t="shared" si="3"/>
        <v>2336</v>
      </c>
      <c r="G22" s="6">
        <f t="shared" si="0"/>
        <v>371</v>
      </c>
      <c r="H22" s="6">
        <f t="shared" si="1"/>
        <v>0</v>
      </c>
      <c r="I22" s="6">
        <f t="shared" si="4"/>
        <v>1965</v>
      </c>
      <c r="J22" s="33">
        <f t="shared" si="2"/>
        <v>2150.5</v>
      </c>
      <c r="K22" s="6">
        <f t="shared" si="5"/>
        <v>386</v>
      </c>
      <c r="L22" s="6">
        <f t="shared" si="6"/>
        <v>278</v>
      </c>
      <c r="M22" s="27"/>
      <c r="N22" s="27"/>
    </row>
    <row r="23" spans="1:17" x14ac:dyDescent="0.45">
      <c r="A23" s="23">
        <v>39722</v>
      </c>
      <c r="B23" s="29">
        <v>395</v>
      </c>
      <c r="C23" s="24">
        <v>462</v>
      </c>
      <c r="D23" s="33">
        <v>3000</v>
      </c>
      <c r="E23" s="33"/>
      <c r="F23" s="6">
        <f t="shared" si="3"/>
        <v>2351</v>
      </c>
      <c r="G23" s="6">
        <f t="shared" si="0"/>
        <v>395</v>
      </c>
      <c r="H23" s="6">
        <f t="shared" si="1"/>
        <v>0</v>
      </c>
      <c r="I23" s="6">
        <f t="shared" si="4"/>
        <v>1956</v>
      </c>
      <c r="J23" s="33">
        <f t="shared" si="2"/>
        <v>2153.5</v>
      </c>
      <c r="K23" s="6">
        <f t="shared" si="5"/>
        <v>278</v>
      </c>
      <c r="L23" s="6">
        <f t="shared" si="6"/>
        <v>371</v>
      </c>
      <c r="M23" s="27"/>
      <c r="N23" s="27"/>
    </row>
    <row r="24" spans="1:17" x14ac:dyDescent="0.45">
      <c r="A24" s="23">
        <v>39753</v>
      </c>
      <c r="B24" s="29">
        <v>262</v>
      </c>
      <c r="C24" s="24">
        <v>444</v>
      </c>
      <c r="D24" s="33">
        <v>3000</v>
      </c>
      <c r="E24" s="33"/>
      <c r="F24" s="6">
        <f t="shared" si="3"/>
        <v>2234</v>
      </c>
      <c r="G24" s="6">
        <f t="shared" si="0"/>
        <v>262</v>
      </c>
      <c r="H24" s="6">
        <f t="shared" si="1"/>
        <v>0</v>
      </c>
      <c r="I24" s="6">
        <f t="shared" si="4"/>
        <v>1972</v>
      </c>
      <c r="J24" s="33">
        <f t="shared" si="2"/>
        <v>2103</v>
      </c>
      <c r="K24" s="6">
        <f t="shared" si="5"/>
        <v>371</v>
      </c>
      <c r="L24" s="6">
        <f t="shared" si="6"/>
        <v>395</v>
      </c>
      <c r="M24" s="27"/>
      <c r="N24" s="27"/>
    </row>
    <row r="25" spans="1:17" x14ac:dyDescent="0.45">
      <c r="A25" s="23">
        <v>39783</v>
      </c>
      <c r="B25" s="29">
        <v>423</v>
      </c>
      <c r="C25" s="24">
        <v>304</v>
      </c>
      <c r="D25" s="33">
        <v>3000</v>
      </c>
      <c r="E25" s="33"/>
      <c r="F25" s="6">
        <f t="shared" si="3"/>
        <v>2343</v>
      </c>
      <c r="G25" s="6">
        <f t="shared" si="0"/>
        <v>423</v>
      </c>
      <c r="H25" s="6">
        <f t="shared" si="1"/>
        <v>0</v>
      </c>
      <c r="I25" s="6">
        <f t="shared" si="4"/>
        <v>1920</v>
      </c>
      <c r="J25" s="33">
        <f t="shared" si="2"/>
        <v>2131.5</v>
      </c>
      <c r="K25" s="6">
        <f t="shared" si="5"/>
        <v>395</v>
      </c>
      <c r="L25" s="6">
        <f t="shared" si="6"/>
        <v>262</v>
      </c>
      <c r="M25" s="27"/>
      <c r="N25" s="27"/>
    </row>
    <row r="26" spans="1:17" x14ac:dyDescent="0.45">
      <c r="A26" s="23">
        <v>39814</v>
      </c>
      <c r="B26" s="29">
        <v>159</v>
      </c>
      <c r="C26" s="24">
        <v>312</v>
      </c>
      <c r="D26" s="33">
        <v>3000</v>
      </c>
      <c r="E26" s="33"/>
      <c r="F26" s="6">
        <f t="shared" si="3"/>
        <v>2315</v>
      </c>
      <c r="G26" s="6">
        <f t="shared" si="0"/>
        <v>159</v>
      </c>
      <c r="H26" s="6">
        <f t="shared" si="1"/>
        <v>0</v>
      </c>
      <c r="I26" s="6">
        <f t="shared" si="4"/>
        <v>2156</v>
      </c>
      <c r="J26" s="33">
        <f t="shared" si="2"/>
        <v>2235.5</v>
      </c>
      <c r="K26" s="6">
        <f t="shared" si="5"/>
        <v>262</v>
      </c>
      <c r="L26" s="6">
        <f t="shared" si="6"/>
        <v>423</v>
      </c>
      <c r="M26" s="27"/>
      <c r="N26" s="27"/>
    </row>
    <row r="27" spans="1:17" x14ac:dyDescent="0.45">
      <c r="A27" s="23">
        <v>39845</v>
      </c>
      <c r="B27" s="29">
        <v>292</v>
      </c>
      <c r="C27" s="24">
        <v>240</v>
      </c>
      <c r="D27" s="33">
        <v>3000</v>
      </c>
      <c r="E27" s="33"/>
      <c r="F27" s="6">
        <f t="shared" si="3"/>
        <v>2418</v>
      </c>
      <c r="G27" s="6">
        <f t="shared" si="0"/>
        <v>292</v>
      </c>
      <c r="H27" s="6">
        <f t="shared" si="1"/>
        <v>0</v>
      </c>
      <c r="I27" s="6">
        <f t="shared" si="4"/>
        <v>2126</v>
      </c>
      <c r="J27" s="33">
        <f t="shared" si="2"/>
        <v>2272</v>
      </c>
      <c r="K27" s="6">
        <f t="shared" si="5"/>
        <v>423</v>
      </c>
      <c r="L27" s="6">
        <f t="shared" si="6"/>
        <v>159</v>
      </c>
      <c r="M27" s="27"/>
      <c r="N27" s="27"/>
    </row>
    <row r="28" spans="1:17" x14ac:dyDescent="0.45">
      <c r="A28" s="23">
        <v>39873</v>
      </c>
      <c r="B28" s="29">
        <v>330</v>
      </c>
      <c r="C28" s="24">
        <v>251</v>
      </c>
      <c r="D28" s="33">
        <v>3000</v>
      </c>
      <c r="E28" s="33"/>
      <c r="F28" s="6">
        <f t="shared" si="3"/>
        <v>2549</v>
      </c>
      <c r="G28" s="6">
        <f t="shared" si="0"/>
        <v>330</v>
      </c>
      <c r="H28" s="6">
        <f t="shared" si="1"/>
        <v>0</v>
      </c>
      <c r="I28" s="6">
        <f t="shared" si="4"/>
        <v>2219</v>
      </c>
      <c r="J28" s="33">
        <f t="shared" si="2"/>
        <v>2384</v>
      </c>
      <c r="K28" s="6">
        <f t="shared" si="5"/>
        <v>159</v>
      </c>
      <c r="L28" s="6">
        <f t="shared" si="6"/>
        <v>292</v>
      </c>
      <c r="M28" s="27"/>
      <c r="N28" s="27"/>
    </row>
    <row r="29" spans="1:17" x14ac:dyDescent="0.45">
      <c r="A29" s="23">
        <v>39904</v>
      </c>
      <c r="B29" s="29">
        <v>278</v>
      </c>
      <c r="C29" s="24">
        <v>267</v>
      </c>
      <c r="D29" s="33">
        <v>3000</v>
      </c>
      <c r="E29" s="33"/>
      <c r="F29" s="6">
        <f t="shared" si="3"/>
        <v>2378</v>
      </c>
      <c r="G29" s="6">
        <f t="shared" si="0"/>
        <v>278</v>
      </c>
      <c r="H29" s="6">
        <f t="shared" si="1"/>
        <v>0</v>
      </c>
      <c r="I29" s="6">
        <f t="shared" si="4"/>
        <v>2100</v>
      </c>
      <c r="J29" s="33">
        <f t="shared" si="2"/>
        <v>2239</v>
      </c>
      <c r="K29" s="6">
        <f t="shared" si="5"/>
        <v>292</v>
      </c>
      <c r="L29" s="6">
        <f t="shared" si="6"/>
        <v>330</v>
      </c>
      <c r="M29" s="27"/>
      <c r="N29" s="27"/>
    </row>
    <row r="30" spans="1:17" x14ac:dyDescent="0.45">
      <c r="A30" s="23">
        <v>39934</v>
      </c>
      <c r="B30" s="29">
        <v>389</v>
      </c>
      <c r="C30" s="24">
        <v>249</v>
      </c>
      <c r="D30" s="33">
        <v>3000</v>
      </c>
      <c r="E30" s="33"/>
      <c r="F30" s="6">
        <f t="shared" si="3"/>
        <v>2392</v>
      </c>
      <c r="G30" s="6">
        <f t="shared" si="0"/>
        <v>389</v>
      </c>
      <c r="H30" s="6">
        <f t="shared" si="1"/>
        <v>0</v>
      </c>
      <c r="I30" s="6">
        <f t="shared" si="4"/>
        <v>2003</v>
      </c>
      <c r="J30" s="33">
        <f t="shared" si="2"/>
        <v>2197.5</v>
      </c>
      <c r="K30" s="6">
        <f t="shared" si="5"/>
        <v>330</v>
      </c>
      <c r="L30" s="6">
        <f t="shared" si="6"/>
        <v>278</v>
      </c>
      <c r="M30" s="27"/>
      <c r="N30" s="27"/>
      <c r="Q30" s="37"/>
    </row>
    <row r="31" spans="1:17" x14ac:dyDescent="0.45">
      <c r="A31" s="23">
        <v>39965</v>
      </c>
      <c r="B31" s="29">
        <v>383</v>
      </c>
      <c r="C31" s="24">
        <v>276</v>
      </c>
      <c r="D31" s="33">
        <v>3000</v>
      </c>
      <c r="E31" s="33"/>
      <c r="F31" s="6">
        <f t="shared" si="3"/>
        <v>2333</v>
      </c>
      <c r="G31" s="6">
        <f t="shared" si="0"/>
        <v>383</v>
      </c>
      <c r="H31" s="6">
        <f t="shared" si="1"/>
        <v>0</v>
      </c>
      <c r="I31" s="6">
        <f t="shared" si="4"/>
        <v>1950</v>
      </c>
      <c r="J31" s="33">
        <f t="shared" si="2"/>
        <v>2141.5</v>
      </c>
      <c r="K31" s="6">
        <f t="shared" si="5"/>
        <v>278</v>
      </c>
      <c r="L31" s="6">
        <f t="shared" si="6"/>
        <v>389</v>
      </c>
      <c r="M31" s="27"/>
      <c r="N31" s="27"/>
      <c r="Q31" s="37"/>
    </row>
    <row r="32" spans="1:17" x14ac:dyDescent="0.45">
      <c r="A32" s="23">
        <v>39995</v>
      </c>
      <c r="B32" s="29">
        <v>378</v>
      </c>
      <c r="C32" s="24">
        <v>263</v>
      </c>
      <c r="D32" s="33">
        <v>3000</v>
      </c>
      <c r="E32" s="33"/>
      <c r="F32" s="6">
        <f t="shared" si="3"/>
        <v>2228</v>
      </c>
      <c r="G32" s="6">
        <f t="shared" si="0"/>
        <v>378</v>
      </c>
      <c r="H32" s="6">
        <f t="shared" si="1"/>
        <v>0</v>
      </c>
      <c r="I32" s="6">
        <f t="shared" si="4"/>
        <v>1850</v>
      </c>
      <c r="J32" s="33">
        <f t="shared" si="2"/>
        <v>2039</v>
      </c>
      <c r="K32" s="6">
        <f t="shared" si="5"/>
        <v>389</v>
      </c>
      <c r="L32" s="6">
        <f t="shared" si="6"/>
        <v>383</v>
      </c>
      <c r="M32" s="27"/>
      <c r="N32" s="27"/>
      <c r="Q32" s="37"/>
    </row>
    <row r="33" spans="1:18" x14ac:dyDescent="0.45">
      <c r="A33" s="23">
        <v>40026</v>
      </c>
      <c r="B33" s="29">
        <v>377</v>
      </c>
      <c r="C33" s="24">
        <v>346</v>
      </c>
      <c r="D33" s="33">
        <v>3000</v>
      </c>
      <c r="E33" s="33"/>
      <c r="F33" s="6">
        <f t="shared" si="3"/>
        <v>2239</v>
      </c>
      <c r="G33" s="6">
        <f t="shared" si="0"/>
        <v>377</v>
      </c>
      <c r="H33" s="6">
        <f t="shared" si="1"/>
        <v>0</v>
      </c>
      <c r="I33" s="6">
        <f t="shared" si="4"/>
        <v>1862</v>
      </c>
      <c r="J33" s="33">
        <f t="shared" si="2"/>
        <v>2050.5</v>
      </c>
      <c r="K33" s="6">
        <f t="shared" si="5"/>
        <v>383</v>
      </c>
      <c r="L33" s="6">
        <f t="shared" si="6"/>
        <v>378</v>
      </c>
      <c r="M33" s="27"/>
      <c r="N33" s="27"/>
      <c r="Q33" s="37"/>
    </row>
    <row r="34" spans="1:18" x14ac:dyDescent="0.45">
      <c r="A34" s="23">
        <v>40057</v>
      </c>
      <c r="B34" s="29">
        <v>447</v>
      </c>
      <c r="C34" s="24">
        <v>380</v>
      </c>
      <c r="D34" s="33">
        <v>3000</v>
      </c>
      <c r="E34" s="33"/>
      <c r="F34" s="6">
        <f t="shared" si="3"/>
        <v>2245</v>
      </c>
      <c r="G34" s="6">
        <f t="shared" ref="G34:G65" si="7">MIN(B34,F34)</f>
        <v>447</v>
      </c>
      <c r="H34" s="6">
        <f t="shared" ref="H34:H65" si="8">B34-G34</f>
        <v>0</v>
      </c>
      <c r="I34" s="6">
        <f t="shared" si="4"/>
        <v>1798</v>
      </c>
      <c r="J34" s="33">
        <f t="shared" si="2"/>
        <v>2021.5</v>
      </c>
      <c r="K34" s="6">
        <f t="shared" si="5"/>
        <v>378</v>
      </c>
      <c r="L34" s="6">
        <f t="shared" si="6"/>
        <v>377</v>
      </c>
      <c r="M34" s="27"/>
      <c r="N34" s="27"/>
      <c r="Q34" s="55"/>
    </row>
    <row r="35" spans="1:18" x14ac:dyDescent="0.45">
      <c r="A35" s="23">
        <v>40087</v>
      </c>
      <c r="B35" s="29">
        <v>450</v>
      </c>
      <c r="C35" s="24">
        <v>456</v>
      </c>
      <c r="D35" s="33">
        <v>3000</v>
      </c>
      <c r="E35" s="33"/>
      <c r="F35" s="6">
        <f t="shared" si="3"/>
        <v>2176</v>
      </c>
      <c r="G35" s="6">
        <f t="shared" si="7"/>
        <v>450</v>
      </c>
      <c r="H35" s="6">
        <f t="shared" si="8"/>
        <v>0</v>
      </c>
      <c r="I35" s="6">
        <f t="shared" si="4"/>
        <v>1726</v>
      </c>
      <c r="J35" s="33">
        <f t="shared" si="2"/>
        <v>1951</v>
      </c>
      <c r="K35" s="6">
        <f t="shared" si="5"/>
        <v>377</v>
      </c>
      <c r="L35" s="6">
        <f t="shared" si="6"/>
        <v>447</v>
      </c>
      <c r="M35" s="27"/>
      <c r="N35" s="27"/>
      <c r="Q35" s="36"/>
    </row>
    <row r="36" spans="1:18" x14ac:dyDescent="0.45">
      <c r="A36" s="23">
        <v>40118</v>
      </c>
      <c r="B36" s="29">
        <v>424</v>
      </c>
      <c r="C36" s="24">
        <v>487</v>
      </c>
      <c r="D36" s="33">
        <v>3000</v>
      </c>
      <c r="E36" s="33"/>
      <c r="F36" s="6">
        <f t="shared" si="3"/>
        <v>2103</v>
      </c>
      <c r="G36" s="6">
        <f t="shared" si="7"/>
        <v>424</v>
      </c>
      <c r="H36" s="6">
        <f t="shared" si="8"/>
        <v>0</v>
      </c>
      <c r="I36" s="6">
        <f t="shared" si="4"/>
        <v>1679</v>
      </c>
      <c r="J36" s="33">
        <f t="shared" si="2"/>
        <v>1891</v>
      </c>
      <c r="K36" s="6">
        <f t="shared" si="5"/>
        <v>447</v>
      </c>
      <c r="L36" s="6">
        <f t="shared" si="6"/>
        <v>450</v>
      </c>
      <c r="M36" s="27"/>
      <c r="N36" s="27"/>
      <c r="Q36" s="46"/>
      <c r="R36" s="4"/>
    </row>
    <row r="37" spans="1:18" x14ac:dyDescent="0.45">
      <c r="A37" s="23">
        <v>40148</v>
      </c>
      <c r="B37" s="29">
        <v>551</v>
      </c>
      <c r="C37" s="24">
        <v>401</v>
      </c>
      <c r="D37" s="33">
        <v>3000</v>
      </c>
      <c r="E37" s="33"/>
      <c r="F37" s="6">
        <f t="shared" si="3"/>
        <v>2126</v>
      </c>
      <c r="G37" s="6">
        <f t="shared" si="7"/>
        <v>551</v>
      </c>
      <c r="H37" s="6">
        <f t="shared" si="8"/>
        <v>0</v>
      </c>
      <c r="I37" s="6">
        <f t="shared" si="4"/>
        <v>1575</v>
      </c>
      <c r="J37" s="33">
        <f t="shared" si="2"/>
        <v>1850.5</v>
      </c>
      <c r="K37" s="6">
        <f t="shared" si="5"/>
        <v>450</v>
      </c>
      <c r="L37" s="6">
        <f t="shared" si="6"/>
        <v>424</v>
      </c>
      <c r="M37" s="27"/>
      <c r="N37" s="27"/>
      <c r="Q37" s="36"/>
    </row>
    <row r="38" spans="1:18" x14ac:dyDescent="0.45">
      <c r="A38" s="23">
        <v>40179</v>
      </c>
      <c r="B38" s="29">
        <v>260</v>
      </c>
      <c r="C38" s="24">
        <v>446</v>
      </c>
      <c r="D38" s="33">
        <v>3000</v>
      </c>
      <c r="E38" s="33"/>
      <c r="F38" s="6">
        <f t="shared" si="3"/>
        <v>2025</v>
      </c>
      <c r="G38" s="6">
        <f t="shared" si="7"/>
        <v>260</v>
      </c>
      <c r="H38" s="6">
        <f t="shared" si="8"/>
        <v>0</v>
      </c>
      <c r="I38" s="6">
        <f t="shared" si="4"/>
        <v>1765</v>
      </c>
      <c r="J38" s="33">
        <f t="shared" si="2"/>
        <v>1895</v>
      </c>
      <c r="K38" s="6">
        <f t="shared" si="5"/>
        <v>424</v>
      </c>
      <c r="L38" s="6">
        <f t="shared" si="6"/>
        <v>551</v>
      </c>
      <c r="M38" s="27"/>
      <c r="N38" s="27"/>
    </row>
    <row r="39" spans="1:18" x14ac:dyDescent="0.45">
      <c r="A39" s="23">
        <v>40210</v>
      </c>
      <c r="B39" s="29">
        <v>416</v>
      </c>
      <c r="C39" s="24">
        <v>391</v>
      </c>
      <c r="D39" s="33">
        <v>3000</v>
      </c>
      <c r="E39" s="33"/>
      <c r="F39" s="6">
        <f t="shared" si="3"/>
        <v>2189</v>
      </c>
      <c r="G39" s="6">
        <f t="shared" si="7"/>
        <v>416</v>
      </c>
      <c r="H39" s="6">
        <f t="shared" si="8"/>
        <v>0</v>
      </c>
      <c r="I39" s="6">
        <f t="shared" si="4"/>
        <v>1773</v>
      </c>
      <c r="J39" s="33">
        <f t="shared" si="2"/>
        <v>1981</v>
      </c>
      <c r="K39" s="6">
        <f t="shared" si="5"/>
        <v>551</v>
      </c>
      <c r="L39" s="6">
        <f t="shared" si="6"/>
        <v>260</v>
      </c>
      <c r="M39" s="27"/>
      <c r="N39" s="27"/>
    </row>
    <row r="40" spans="1:18" x14ac:dyDescent="0.45">
      <c r="A40" s="23">
        <v>40238</v>
      </c>
      <c r="B40" s="29">
        <v>453</v>
      </c>
      <c r="C40" s="24">
        <v>434</v>
      </c>
      <c r="D40" s="33">
        <v>3000</v>
      </c>
      <c r="E40" s="33"/>
      <c r="F40" s="6">
        <f t="shared" si="3"/>
        <v>2324</v>
      </c>
      <c r="G40" s="6">
        <f t="shared" si="7"/>
        <v>453</v>
      </c>
      <c r="H40" s="6">
        <f t="shared" si="8"/>
        <v>0</v>
      </c>
      <c r="I40" s="6">
        <f t="shared" si="4"/>
        <v>1871</v>
      </c>
      <c r="J40" s="33">
        <f t="shared" si="2"/>
        <v>2097.5</v>
      </c>
      <c r="K40" s="6">
        <f t="shared" si="5"/>
        <v>260</v>
      </c>
      <c r="L40" s="6">
        <f t="shared" si="6"/>
        <v>416</v>
      </c>
      <c r="M40" s="27"/>
      <c r="N40" s="27"/>
    </row>
    <row r="41" spans="1:18" x14ac:dyDescent="0.45">
      <c r="A41" s="23">
        <v>40269</v>
      </c>
      <c r="B41" s="29">
        <v>413</v>
      </c>
      <c r="C41" s="24">
        <v>465</v>
      </c>
      <c r="D41" s="33">
        <v>3000</v>
      </c>
      <c r="E41" s="33"/>
      <c r="F41" s="6">
        <f t="shared" si="3"/>
        <v>2131</v>
      </c>
      <c r="G41" s="6">
        <f t="shared" si="7"/>
        <v>413</v>
      </c>
      <c r="H41" s="6">
        <f t="shared" si="8"/>
        <v>0</v>
      </c>
      <c r="I41" s="6">
        <f t="shared" si="4"/>
        <v>1718</v>
      </c>
      <c r="J41" s="33">
        <f t="shared" si="2"/>
        <v>1924.5</v>
      </c>
      <c r="K41" s="6">
        <f t="shared" si="5"/>
        <v>416</v>
      </c>
      <c r="L41" s="6">
        <f t="shared" si="6"/>
        <v>453</v>
      </c>
      <c r="M41" s="27"/>
      <c r="N41" s="27"/>
      <c r="O41" s="37"/>
    </row>
    <row r="42" spans="1:18" x14ac:dyDescent="0.45">
      <c r="A42" s="23">
        <v>40299</v>
      </c>
      <c r="B42" s="29">
        <v>489</v>
      </c>
      <c r="C42" s="24">
        <v>447</v>
      </c>
      <c r="D42" s="33">
        <v>3000</v>
      </c>
      <c r="E42" s="33"/>
      <c r="F42" s="6">
        <f t="shared" si="3"/>
        <v>2134</v>
      </c>
      <c r="G42" s="6">
        <f t="shared" si="7"/>
        <v>489</v>
      </c>
      <c r="H42" s="6">
        <f t="shared" si="8"/>
        <v>0</v>
      </c>
      <c r="I42" s="6">
        <f t="shared" si="4"/>
        <v>1645</v>
      </c>
      <c r="J42" s="33">
        <f t="shared" si="2"/>
        <v>1889.5</v>
      </c>
      <c r="K42" s="6">
        <f t="shared" si="5"/>
        <v>453</v>
      </c>
      <c r="L42" s="6">
        <f t="shared" si="6"/>
        <v>413</v>
      </c>
      <c r="M42" s="27"/>
      <c r="N42" s="27"/>
      <c r="O42" s="37"/>
    </row>
    <row r="43" spans="1:18" x14ac:dyDescent="0.45">
      <c r="A43" s="23">
        <v>40330</v>
      </c>
      <c r="B43" s="29">
        <v>515</v>
      </c>
      <c r="C43" s="24">
        <v>457</v>
      </c>
      <c r="D43" s="33">
        <v>3000</v>
      </c>
      <c r="E43" s="33"/>
      <c r="F43" s="6">
        <f t="shared" si="3"/>
        <v>2098</v>
      </c>
      <c r="G43" s="6">
        <f t="shared" si="7"/>
        <v>515</v>
      </c>
      <c r="H43" s="6">
        <f t="shared" si="8"/>
        <v>0</v>
      </c>
      <c r="I43" s="6">
        <f t="shared" si="4"/>
        <v>1583</v>
      </c>
      <c r="J43" s="33">
        <f t="shared" si="2"/>
        <v>1840.5</v>
      </c>
      <c r="K43" s="6">
        <f t="shared" si="5"/>
        <v>413</v>
      </c>
      <c r="L43" s="6">
        <f t="shared" si="6"/>
        <v>489</v>
      </c>
      <c r="M43" s="27"/>
      <c r="N43" s="27"/>
      <c r="O43" s="37"/>
    </row>
    <row r="44" spans="1:18" x14ac:dyDescent="0.45">
      <c r="A44" s="23">
        <v>40360</v>
      </c>
      <c r="B44" s="29">
        <v>442</v>
      </c>
      <c r="C44" s="24">
        <v>417</v>
      </c>
      <c r="D44" s="33">
        <v>3000</v>
      </c>
      <c r="E44" s="33"/>
      <c r="F44" s="6">
        <f t="shared" si="3"/>
        <v>1996</v>
      </c>
      <c r="G44" s="6">
        <f t="shared" si="7"/>
        <v>442</v>
      </c>
      <c r="H44" s="6">
        <f t="shared" si="8"/>
        <v>0</v>
      </c>
      <c r="I44" s="6">
        <f t="shared" si="4"/>
        <v>1554</v>
      </c>
      <c r="J44" s="33">
        <f t="shared" si="2"/>
        <v>1775</v>
      </c>
      <c r="K44" s="6">
        <f t="shared" si="5"/>
        <v>489</v>
      </c>
      <c r="L44" s="6">
        <f t="shared" si="6"/>
        <v>515</v>
      </c>
      <c r="M44" s="27"/>
      <c r="N44" s="27"/>
      <c r="O44" s="36"/>
    </row>
    <row r="45" spans="1:18" x14ac:dyDescent="0.45">
      <c r="A45" s="23">
        <v>40391</v>
      </c>
      <c r="B45" s="29">
        <v>447</v>
      </c>
      <c r="C45" s="24">
        <v>499</v>
      </c>
      <c r="D45" s="33">
        <v>3000</v>
      </c>
      <c r="E45" s="33"/>
      <c r="F45" s="6">
        <f t="shared" si="3"/>
        <v>2043</v>
      </c>
      <c r="G45" s="6">
        <f t="shared" si="7"/>
        <v>447</v>
      </c>
      <c r="H45" s="6">
        <f t="shared" si="8"/>
        <v>0</v>
      </c>
      <c r="I45" s="6">
        <f t="shared" si="4"/>
        <v>1596</v>
      </c>
      <c r="J45" s="33">
        <f t="shared" si="2"/>
        <v>1819.5</v>
      </c>
      <c r="K45" s="6">
        <f t="shared" si="5"/>
        <v>515</v>
      </c>
      <c r="L45" s="6">
        <f t="shared" si="6"/>
        <v>442</v>
      </c>
      <c r="M45" s="27"/>
      <c r="N45" s="27"/>
      <c r="O45" s="27"/>
    </row>
    <row r="46" spans="1:18" x14ac:dyDescent="0.45">
      <c r="A46" s="23">
        <v>40422</v>
      </c>
      <c r="B46" s="29">
        <v>556</v>
      </c>
      <c r="C46" s="24">
        <v>516</v>
      </c>
      <c r="D46" s="33">
        <v>3000</v>
      </c>
      <c r="E46" s="33"/>
      <c r="F46" s="6">
        <f t="shared" si="3"/>
        <v>2111</v>
      </c>
      <c r="G46" s="6">
        <f t="shared" si="7"/>
        <v>556</v>
      </c>
      <c r="H46" s="6">
        <f t="shared" si="8"/>
        <v>0</v>
      </c>
      <c r="I46" s="6">
        <f t="shared" si="4"/>
        <v>1555</v>
      </c>
      <c r="J46" s="33">
        <f t="shared" si="2"/>
        <v>1833</v>
      </c>
      <c r="K46" s="6">
        <f t="shared" si="5"/>
        <v>442</v>
      </c>
      <c r="L46" s="6">
        <f t="shared" si="6"/>
        <v>447</v>
      </c>
      <c r="M46" s="27"/>
      <c r="N46" s="27"/>
      <c r="O46" s="35"/>
    </row>
    <row r="47" spans="1:18" x14ac:dyDescent="0.45">
      <c r="A47" s="23">
        <v>40452</v>
      </c>
      <c r="B47" s="29">
        <v>517</v>
      </c>
      <c r="C47" s="24">
        <v>598</v>
      </c>
      <c r="D47" s="33">
        <v>3000</v>
      </c>
      <c r="E47" s="33"/>
      <c r="F47" s="6">
        <f t="shared" si="3"/>
        <v>1997</v>
      </c>
      <c r="G47" s="6">
        <f t="shared" si="7"/>
        <v>517</v>
      </c>
      <c r="H47" s="6">
        <f t="shared" si="8"/>
        <v>0</v>
      </c>
      <c r="I47" s="6">
        <f t="shared" si="4"/>
        <v>1480</v>
      </c>
      <c r="J47" s="33">
        <f t="shared" si="2"/>
        <v>1738.5</v>
      </c>
      <c r="K47" s="6">
        <f t="shared" si="5"/>
        <v>447</v>
      </c>
      <c r="L47" s="6">
        <f t="shared" si="6"/>
        <v>556</v>
      </c>
      <c r="M47" s="27"/>
      <c r="N47" s="27"/>
    </row>
    <row r="48" spans="1:18" x14ac:dyDescent="0.45">
      <c r="A48" s="23">
        <v>40483</v>
      </c>
      <c r="B48" s="29">
        <v>647</v>
      </c>
      <c r="C48" s="24">
        <v>607</v>
      </c>
      <c r="D48" s="33">
        <v>3000</v>
      </c>
      <c r="E48" s="33"/>
      <c r="F48" s="6">
        <f t="shared" si="3"/>
        <v>1927</v>
      </c>
      <c r="G48" s="6">
        <f t="shared" si="7"/>
        <v>647</v>
      </c>
      <c r="H48" s="6">
        <f t="shared" si="8"/>
        <v>0</v>
      </c>
      <c r="I48" s="6">
        <f t="shared" si="4"/>
        <v>1280</v>
      </c>
      <c r="J48" s="33">
        <f t="shared" si="2"/>
        <v>1603.5</v>
      </c>
      <c r="K48" s="6">
        <f t="shared" si="5"/>
        <v>556</v>
      </c>
      <c r="L48" s="6">
        <f t="shared" si="6"/>
        <v>517</v>
      </c>
      <c r="M48" s="27"/>
      <c r="N48" s="27"/>
    </row>
    <row r="49" spans="1:14" x14ac:dyDescent="0.45">
      <c r="A49" s="23">
        <v>40513</v>
      </c>
      <c r="B49" s="29">
        <v>502</v>
      </c>
      <c r="C49" s="24">
        <v>529</v>
      </c>
      <c r="D49" s="33">
        <v>3000</v>
      </c>
      <c r="E49" s="33"/>
      <c r="F49" s="6">
        <f t="shared" si="3"/>
        <v>1836</v>
      </c>
      <c r="G49" s="6">
        <f t="shared" si="7"/>
        <v>502</v>
      </c>
      <c r="H49" s="6">
        <f t="shared" si="8"/>
        <v>0</v>
      </c>
      <c r="I49" s="6">
        <f t="shared" si="4"/>
        <v>1334</v>
      </c>
      <c r="J49" s="33">
        <f t="shared" si="2"/>
        <v>1585</v>
      </c>
      <c r="K49" s="6">
        <f t="shared" si="5"/>
        <v>517</v>
      </c>
      <c r="L49" s="6">
        <f t="shared" si="6"/>
        <v>647</v>
      </c>
      <c r="M49" s="27"/>
      <c r="N49" s="27"/>
    </row>
    <row r="50" spans="1:14" x14ac:dyDescent="0.45">
      <c r="A50" s="23">
        <v>40544</v>
      </c>
      <c r="B50" s="29">
        <v>463</v>
      </c>
      <c r="C50" s="24">
        <v>510</v>
      </c>
      <c r="D50" s="33">
        <v>3000</v>
      </c>
      <c r="E50" s="33"/>
      <c r="F50" s="6">
        <f t="shared" si="3"/>
        <v>1851</v>
      </c>
      <c r="G50" s="6">
        <f t="shared" si="7"/>
        <v>463</v>
      </c>
      <c r="H50" s="6">
        <f t="shared" si="8"/>
        <v>0</v>
      </c>
      <c r="I50" s="6">
        <f t="shared" si="4"/>
        <v>1388</v>
      </c>
      <c r="J50" s="33">
        <f t="shared" si="2"/>
        <v>1619.5</v>
      </c>
      <c r="K50" s="6">
        <f t="shared" si="5"/>
        <v>647</v>
      </c>
      <c r="L50" s="6">
        <f t="shared" si="6"/>
        <v>502</v>
      </c>
      <c r="M50" s="27"/>
      <c r="N50" s="27"/>
    </row>
    <row r="51" spans="1:14" x14ac:dyDescent="0.45">
      <c r="A51" s="23">
        <v>40575</v>
      </c>
      <c r="B51" s="29">
        <v>483</v>
      </c>
      <c r="C51" s="24">
        <v>495</v>
      </c>
      <c r="D51" s="33">
        <v>3000</v>
      </c>
      <c r="E51" s="33"/>
      <c r="F51" s="6">
        <f t="shared" si="3"/>
        <v>2035</v>
      </c>
      <c r="G51" s="6">
        <f t="shared" si="7"/>
        <v>483</v>
      </c>
      <c r="H51" s="6">
        <f t="shared" si="8"/>
        <v>0</v>
      </c>
      <c r="I51" s="6">
        <f t="shared" si="4"/>
        <v>1552</v>
      </c>
      <c r="J51" s="33">
        <f t="shared" si="2"/>
        <v>1793.5</v>
      </c>
      <c r="K51" s="6">
        <f t="shared" si="5"/>
        <v>502</v>
      </c>
      <c r="L51" s="6">
        <f t="shared" si="6"/>
        <v>463</v>
      </c>
      <c r="M51" s="27"/>
      <c r="N51" s="27"/>
    </row>
    <row r="52" spans="1:14" x14ac:dyDescent="0.45">
      <c r="A52" s="23">
        <v>40603</v>
      </c>
      <c r="B52" s="29">
        <v>540</v>
      </c>
      <c r="C52" s="24">
        <v>530</v>
      </c>
      <c r="D52" s="33">
        <v>3000</v>
      </c>
      <c r="E52" s="33"/>
      <c r="F52" s="6">
        <f t="shared" si="3"/>
        <v>2054</v>
      </c>
      <c r="G52" s="6">
        <f t="shared" si="7"/>
        <v>540</v>
      </c>
      <c r="H52" s="6">
        <f t="shared" si="8"/>
        <v>0</v>
      </c>
      <c r="I52" s="6">
        <f t="shared" si="4"/>
        <v>1514</v>
      </c>
      <c r="J52" s="33">
        <f t="shared" si="2"/>
        <v>1784</v>
      </c>
      <c r="K52" s="6">
        <f t="shared" si="5"/>
        <v>463</v>
      </c>
      <c r="L52" s="6">
        <f t="shared" si="6"/>
        <v>483</v>
      </c>
      <c r="M52" s="27"/>
      <c r="N52" s="27"/>
    </row>
    <row r="53" spans="1:14" x14ac:dyDescent="0.45">
      <c r="A53" s="23">
        <v>40634</v>
      </c>
      <c r="B53" s="29">
        <v>521</v>
      </c>
      <c r="C53" s="24">
        <v>559</v>
      </c>
      <c r="D53" s="33">
        <v>3000</v>
      </c>
      <c r="E53" s="33"/>
      <c r="F53" s="6">
        <f t="shared" si="3"/>
        <v>1977</v>
      </c>
      <c r="G53" s="6">
        <f t="shared" si="7"/>
        <v>521</v>
      </c>
      <c r="H53" s="6">
        <f t="shared" si="8"/>
        <v>0</v>
      </c>
      <c r="I53" s="6">
        <f t="shared" si="4"/>
        <v>1456</v>
      </c>
      <c r="J53" s="33">
        <f t="shared" si="2"/>
        <v>1716.5</v>
      </c>
      <c r="K53" s="6">
        <f t="shared" si="5"/>
        <v>483</v>
      </c>
      <c r="L53" s="6">
        <f t="shared" si="6"/>
        <v>540</v>
      </c>
      <c r="M53" s="27"/>
      <c r="N53" s="27"/>
    </row>
    <row r="54" spans="1:14" x14ac:dyDescent="0.45">
      <c r="A54" s="23">
        <v>40664</v>
      </c>
      <c r="B54" s="29">
        <v>714</v>
      </c>
      <c r="C54" s="24">
        <v>541</v>
      </c>
      <c r="D54" s="33">
        <v>3000</v>
      </c>
      <c r="E54" s="33"/>
      <c r="F54" s="6">
        <f t="shared" si="3"/>
        <v>1939</v>
      </c>
      <c r="G54" s="6">
        <f t="shared" si="7"/>
        <v>714</v>
      </c>
      <c r="H54" s="6">
        <f t="shared" si="8"/>
        <v>0</v>
      </c>
      <c r="I54" s="6">
        <f t="shared" si="4"/>
        <v>1225</v>
      </c>
      <c r="J54" s="33">
        <f t="shared" si="2"/>
        <v>1582</v>
      </c>
      <c r="K54" s="6">
        <f t="shared" si="5"/>
        <v>540</v>
      </c>
      <c r="L54" s="6">
        <f t="shared" si="6"/>
        <v>521</v>
      </c>
      <c r="M54" s="27"/>
      <c r="N54" s="27"/>
    </row>
    <row r="55" spans="1:14" x14ac:dyDescent="0.45">
      <c r="A55" s="23">
        <v>40695</v>
      </c>
      <c r="B55" s="29">
        <v>533</v>
      </c>
      <c r="C55" s="24">
        <v>593</v>
      </c>
      <c r="D55" s="33">
        <v>3000</v>
      </c>
      <c r="E55" s="33"/>
      <c r="F55" s="6">
        <f t="shared" si="3"/>
        <v>1765</v>
      </c>
      <c r="G55" s="6">
        <f t="shared" si="7"/>
        <v>533</v>
      </c>
      <c r="H55" s="6">
        <f t="shared" si="8"/>
        <v>0</v>
      </c>
      <c r="I55" s="6">
        <f t="shared" si="4"/>
        <v>1232</v>
      </c>
      <c r="J55" s="33">
        <f t="shared" si="2"/>
        <v>1498.5</v>
      </c>
      <c r="K55" s="6">
        <f t="shared" si="5"/>
        <v>521</v>
      </c>
      <c r="L55" s="6">
        <f t="shared" si="6"/>
        <v>714</v>
      </c>
      <c r="M55" s="27"/>
      <c r="N55" s="27"/>
    </row>
    <row r="56" spans="1:14" x14ac:dyDescent="0.45">
      <c r="A56" s="23">
        <v>40725</v>
      </c>
      <c r="B56" s="29">
        <v>496</v>
      </c>
      <c r="C56" s="24">
        <v>502</v>
      </c>
      <c r="D56" s="33">
        <v>3000</v>
      </c>
      <c r="E56" s="33"/>
      <c r="F56" s="6">
        <f t="shared" si="3"/>
        <v>1753</v>
      </c>
      <c r="G56" s="6">
        <f t="shared" si="7"/>
        <v>496</v>
      </c>
      <c r="H56" s="6">
        <f t="shared" si="8"/>
        <v>0</v>
      </c>
      <c r="I56" s="6">
        <f t="shared" si="4"/>
        <v>1257</v>
      </c>
      <c r="J56" s="33">
        <f t="shared" si="2"/>
        <v>1505</v>
      </c>
      <c r="K56" s="6">
        <f t="shared" si="5"/>
        <v>714</v>
      </c>
      <c r="L56" s="6">
        <f t="shared" si="6"/>
        <v>533</v>
      </c>
      <c r="M56" s="27"/>
      <c r="N56" s="27"/>
    </row>
    <row r="57" spans="1:14" x14ac:dyDescent="0.45">
      <c r="A57" s="23">
        <v>40756</v>
      </c>
      <c r="B57" s="29">
        <v>449</v>
      </c>
      <c r="C57" s="24">
        <v>581</v>
      </c>
      <c r="D57" s="33">
        <v>3000</v>
      </c>
      <c r="E57" s="33"/>
      <c r="F57" s="6">
        <f t="shared" si="3"/>
        <v>1971</v>
      </c>
      <c r="G57" s="6">
        <f t="shared" si="7"/>
        <v>449</v>
      </c>
      <c r="H57" s="6">
        <f t="shared" si="8"/>
        <v>0</v>
      </c>
      <c r="I57" s="6">
        <f t="shared" si="4"/>
        <v>1522</v>
      </c>
      <c r="J57" s="33">
        <f t="shared" si="2"/>
        <v>1746.5</v>
      </c>
      <c r="K57" s="6">
        <f t="shared" si="5"/>
        <v>533</v>
      </c>
      <c r="L57" s="6">
        <f t="shared" si="6"/>
        <v>496</v>
      </c>
      <c r="M57" s="27"/>
      <c r="N57" s="27"/>
    </row>
    <row r="58" spans="1:14" x14ac:dyDescent="0.45">
      <c r="A58" s="23">
        <v>40787</v>
      </c>
      <c r="B58" s="29">
        <v>531</v>
      </c>
      <c r="C58" s="24">
        <v>568</v>
      </c>
      <c r="D58" s="33">
        <v>3000</v>
      </c>
      <c r="E58" s="33"/>
      <c r="F58" s="6">
        <f t="shared" si="3"/>
        <v>2055</v>
      </c>
      <c r="G58" s="6">
        <f t="shared" si="7"/>
        <v>531</v>
      </c>
      <c r="H58" s="6">
        <f t="shared" si="8"/>
        <v>0</v>
      </c>
      <c r="I58" s="6">
        <f t="shared" si="4"/>
        <v>1524</v>
      </c>
      <c r="J58" s="33">
        <f t="shared" si="2"/>
        <v>1789.5</v>
      </c>
      <c r="K58" s="6">
        <f t="shared" si="5"/>
        <v>496</v>
      </c>
      <c r="L58" s="6">
        <f t="shared" si="6"/>
        <v>449</v>
      </c>
      <c r="M58" s="27"/>
      <c r="N58" s="27"/>
    </row>
    <row r="59" spans="1:14" x14ac:dyDescent="0.45">
      <c r="A59" s="23">
        <v>40817</v>
      </c>
      <c r="B59" s="29">
        <v>639</v>
      </c>
      <c r="C59" s="24">
        <v>615</v>
      </c>
      <c r="D59" s="33">
        <v>3000</v>
      </c>
      <c r="E59" s="33"/>
      <c r="F59" s="6">
        <f t="shared" si="3"/>
        <v>2020</v>
      </c>
      <c r="G59" s="6">
        <f t="shared" si="7"/>
        <v>639</v>
      </c>
      <c r="H59" s="6">
        <f t="shared" si="8"/>
        <v>0</v>
      </c>
      <c r="I59" s="6">
        <f t="shared" si="4"/>
        <v>1381</v>
      </c>
      <c r="J59" s="33">
        <f t="shared" si="2"/>
        <v>1700.5</v>
      </c>
      <c r="K59" s="6">
        <f t="shared" si="5"/>
        <v>449</v>
      </c>
      <c r="L59" s="6">
        <f t="shared" si="6"/>
        <v>531</v>
      </c>
      <c r="M59" s="27"/>
      <c r="N59" s="27"/>
    </row>
    <row r="60" spans="1:14" x14ac:dyDescent="0.45">
      <c r="A60" s="23">
        <v>40848</v>
      </c>
      <c r="B60" s="29">
        <v>591</v>
      </c>
      <c r="C60" s="24">
        <v>648</v>
      </c>
      <c r="D60" s="33">
        <v>3000</v>
      </c>
      <c r="E60" s="33"/>
      <c r="F60" s="6">
        <f t="shared" si="3"/>
        <v>1830</v>
      </c>
      <c r="G60" s="6">
        <f t="shared" si="7"/>
        <v>591</v>
      </c>
      <c r="H60" s="6">
        <f t="shared" si="8"/>
        <v>0</v>
      </c>
      <c r="I60" s="6">
        <f t="shared" si="4"/>
        <v>1239</v>
      </c>
      <c r="J60" s="33">
        <f t="shared" si="2"/>
        <v>1534.5</v>
      </c>
      <c r="K60" s="6">
        <f t="shared" si="5"/>
        <v>531</v>
      </c>
      <c r="L60" s="6">
        <f t="shared" si="6"/>
        <v>639</v>
      </c>
      <c r="M60" s="27"/>
      <c r="N60" s="27"/>
    </row>
    <row r="61" spans="1:14" x14ac:dyDescent="0.45">
      <c r="A61" s="23">
        <v>40878</v>
      </c>
      <c r="B61" s="29">
        <v>328</v>
      </c>
      <c r="C61" s="24">
        <v>526</v>
      </c>
      <c r="D61" s="33">
        <v>3000</v>
      </c>
      <c r="E61" s="33"/>
      <c r="F61" s="6">
        <f t="shared" si="3"/>
        <v>1770</v>
      </c>
      <c r="G61" s="6">
        <f t="shared" si="7"/>
        <v>328</v>
      </c>
      <c r="H61" s="6">
        <f t="shared" si="8"/>
        <v>0</v>
      </c>
      <c r="I61" s="6">
        <f t="shared" si="4"/>
        <v>1442</v>
      </c>
      <c r="J61" s="33">
        <f t="shared" si="2"/>
        <v>1606</v>
      </c>
      <c r="K61" s="6">
        <f t="shared" si="5"/>
        <v>639</v>
      </c>
      <c r="L61" s="6">
        <f t="shared" si="6"/>
        <v>591</v>
      </c>
      <c r="M61" s="27"/>
      <c r="N61" s="27"/>
    </row>
    <row r="62" spans="1:14" x14ac:dyDescent="0.45">
      <c r="A62" s="23">
        <v>40909</v>
      </c>
      <c r="B62" s="29">
        <v>721</v>
      </c>
      <c r="C62" s="24">
        <v>436</v>
      </c>
      <c r="D62" s="33">
        <v>3000</v>
      </c>
      <c r="E62" s="33"/>
      <c r="F62" s="6">
        <f t="shared" si="3"/>
        <v>2081</v>
      </c>
      <c r="G62" s="6">
        <f t="shared" si="7"/>
        <v>721</v>
      </c>
      <c r="H62" s="6">
        <f t="shared" si="8"/>
        <v>0</v>
      </c>
      <c r="I62" s="6">
        <f t="shared" si="4"/>
        <v>1360</v>
      </c>
      <c r="J62" s="33">
        <f t="shared" si="2"/>
        <v>1720.5</v>
      </c>
      <c r="K62" s="6">
        <f t="shared" si="5"/>
        <v>591</v>
      </c>
      <c r="L62" s="6">
        <f t="shared" si="6"/>
        <v>328</v>
      </c>
      <c r="M62" s="27"/>
      <c r="N62" s="27"/>
    </row>
    <row r="63" spans="1:14" x14ac:dyDescent="0.45">
      <c r="A63" s="23">
        <v>40940</v>
      </c>
      <c r="B63" s="29">
        <v>598</v>
      </c>
      <c r="C63" s="24">
        <v>518</v>
      </c>
      <c r="D63" s="33">
        <v>3000</v>
      </c>
      <c r="E63" s="33"/>
      <c r="F63" s="6">
        <f t="shared" si="3"/>
        <v>1951</v>
      </c>
      <c r="G63" s="6">
        <f t="shared" si="7"/>
        <v>598</v>
      </c>
      <c r="H63" s="6">
        <f t="shared" si="8"/>
        <v>0</v>
      </c>
      <c r="I63" s="6">
        <f t="shared" si="4"/>
        <v>1353</v>
      </c>
      <c r="J63" s="33">
        <f t="shared" si="2"/>
        <v>1652</v>
      </c>
      <c r="K63" s="6">
        <f t="shared" si="5"/>
        <v>328</v>
      </c>
      <c r="L63" s="6">
        <f t="shared" si="6"/>
        <v>721</v>
      </c>
      <c r="M63" s="27"/>
      <c r="N63" s="27"/>
    </row>
    <row r="64" spans="1:14" x14ac:dyDescent="0.45">
      <c r="A64" s="23">
        <v>40969</v>
      </c>
      <c r="B64" s="29">
        <v>672</v>
      </c>
      <c r="C64" s="24">
        <v>588</v>
      </c>
      <c r="D64" s="33">
        <v>3000</v>
      </c>
      <c r="E64" s="33"/>
      <c r="F64" s="6">
        <f t="shared" si="3"/>
        <v>1681</v>
      </c>
      <c r="G64" s="6">
        <f t="shared" si="7"/>
        <v>672</v>
      </c>
      <c r="H64" s="6">
        <f t="shared" si="8"/>
        <v>0</v>
      </c>
      <c r="I64" s="6">
        <f t="shared" si="4"/>
        <v>1009</v>
      </c>
      <c r="J64" s="33">
        <f t="shared" si="2"/>
        <v>1345</v>
      </c>
      <c r="K64" s="6">
        <f t="shared" si="5"/>
        <v>721</v>
      </c>
      <c r="L64" s="6">
        <f t="shared" si="6"/>
        <v>598</v>
      </c>
      <c r="M64" s="27"/>
      <c r="N64" s="27"/>
    </row>
    <row r="65" spans="1:14" x14ac:dyDescent="0.45">
      <c r="A65" s="23">
        <v>41000</v>
      </c>
      <c r="B65" s="29">
        <v>625</v>
      </c>
      <c r="C65" s="24">
        <v>651</v>
      </c>
      <c r="D65" s="33">
        <v>3000</v>
      </c>
      <c r="E65" s="33"/>
      <c r="F65" s="6">
        <f t="shared" si="3"/>
        <v>1730</v>
      </c>
      <c r="G65" s="6">
        <f t="shared" si="7"/>
        <v>625</v>
      </c>
      <c r="H65" s="6">
        <f t="shared" si="8"/>
        <v>0</v>
      </c>
      <c r="I65" s="6">
        <f t="shared" si="4"/>
        <v>1105</v>
      </c>
      <c r="J65" s="33">
        <f t="shared" si="2"/>
        <v>1417.5</v>
      </c>
      <c r="K65" s="6">
        <f t="shared" si="5"/>
        <v>598</v>
      </c>
      <c r="L65" s="6">
        <f t="shared" si="6"/>
        <v>672</v>
      </c>
      <c r="M65" s="27"/>
      <c r="N65" s="27"/>
    </row>
    <row r="66" spans="1:14" x14ac:dyDescent="0.45">
      <c r="A66" s="23">
        <v>41030</v>
      </c>
      <c r="B66" s="29">
        <v>670</v>
      </c>
      <c r="C66" s="24">
        <v>644</v>
      </c>
      <c r="D66" s="33">
        <v>3000</v>
      </c>
      <c r="E66" s="33"/>
      <c r="F66" s="6">
        <f t="shared" si="3"/>
        <v>1703</v>
      </c>
      <c r="G66" s="6">
        <f t="shared" ref="G66:G97" si="9">MIN(B66,F66)</f>
        <v>670</v>
      </c>
      <c r="H66" s="6">
        <f t="shared" ref="H66:H97" si="10">B66-G66</f>
        <v>0</v>
      </c>
      <c r="I66" s="6">
        <f t="shared" si="4"/>
        <v>1033</v>
      </c>
      <c r="J66" s="33">
        <f t="shared" si="2"/>
        <v>1368</v>
      </c>
      <c r="K66" s="6">
        <f t="shared" si="5"/>
        <v>672</v>
      </c>
      <c r="L66" s="6">
        <f t="shared" si="6"/>
        <v>625</v>
      </c>
      <c r="M66" s="27"/>
      <c r="N66" s="27"/>
    </row>
    <row r="67" spans="1:14" x14ac:dyDescent="0.45">
      <c r="A67" s="23">
        <v>41061</v>
      </c>
      <c r="B67" s="29">
        <v>621</v>
      </c>
      <c r="C67" s="24">
        <v>651</v>
      </c>
      <c r="D67" s="33">
        <v>3000</v>
      </c>
      <c r="E67" s="33"/>
      <c r="F67" s="6">
        <f t="shared" si="3"/>
        <v>1705</v>
      </c>
      <c r="G67" s="6">
        <f t="shared" si="9"/>
        <v>621</v>
      </c>
      <c r="H67" s="6">
        <f t="shared" si="10"/>
        <v>0</v>
      </c>
      <c r="I67" s="6">
        <f t="shared" si="4"/>
        <v>1084</v>
      </c>
      <c r="J67" s="33">
        <f t="shared" ref="J67:J130" si="11">AVERAGEA(F67,I67)</f>
        <v>1394.5</v>
      </c>
      <c r="K67" s="6">
        <f t="shared" si="5"/>
        <v>625</v>
      </c>
      <c r="L67" s="6">
        <f t="shared" si="6"/>
        <v>670</v>
      </c>
      <c r="M67" s="27"/>
      <c r="N67" s="27"/>
    </row>
    <row r="68" spans="1:14" x14ac:dyDescent="0.45">
      <c r="A68" s="23">
        <v>41091</v>
      </c>
      <c r="B68" s="29">
        <v>537</v>
      </c>
      <c r="C68" s="24">
        <v>561</v>
      </c>
      <c r="D68" s="33">
        <v>3000</v>
      </c>
      <c r="E68" s="33"/>
      <c r="F68" s="6">
        <f t="shared" ref="F68:F122" si="12">I67+K67</f>
        <v>1709</v>
      </c>
      <c r="G68" s="6">
        <f t="shared" si="9"/>
        <v>537</v>
      </c>
      <c r="H68" s="6">
        <f t="shared" si="10"/>
        <v>0</v>
      </c>
      <c r="I68" s="6">
        <f t="shared" ref="I68:I122" si="13">F68-G68</f>
        <v>1172</v>
      </c>
      <c r="J68" s="33">
        <f t="shared" si="11"/>
        <v>1440.5</v>
      </c>
      <c r="K68" s="6">
        <f t="shared" ref="K68:K122" si="14">L67</f>
        <v>670</v>
      </c>
      <c r="L68" s="6">
        <f t="shared" ref="L68:L122" si="15">MAX(0,D68-F68-K68)</f>
        <v>621</v>
      </c>
      <c r="M68" s="27"/>
      <c r="N68" s="27"/>
    </row>
    <row r="69" spans="1:14" x14ac:dyDescent="0.45">
      <c r="A69" s="23">
        <v>41122</v>
      </c>
      <c r="B69" s="29">
        <v>579</v>
      </c>
      <c r="C69" s="24">
        <v>643</v>
      </c>
      <c r="D69" s="33">
        <v>3000</v>
      </c>
      <c r="E69" s="33"/>
      <c r="F69" s="6">
        <f t="shared" si="12"/>
        <v>1842</v>
      </c>
      <c r="G69" s="6">
        <f t="shared" si="9"/>
        <v>579</v>
      </c>
      <c r="H69" s="6">
        <f t="shared" si="10"/>
        <v>0</v>
      </c>
      <c r="I69" s="6">
        <f t="shared" si="13"/>
        <v>1263</v>
      </c>
      <c r="J69" s="33">
        <f t="shared" si="11"/>
        <v>1552.5</v>
      </c>
      <c r="K69" s="6">
        <f t="shared" si="14"/>
        <v>621</v>
      </c>
      <c r="L69" s="6">
        <f t="shared" si="15"/>
        <v>537</v>
      </c>
      <c r="M69" s="27"/>
      <c r="N69" s="27"/>
    </row>
    <row r="70" spans="1:14" x14ac:dyDescent="0.45">
      <c r="A70" s="23">
        <v>41153</v>
      </c>
      <c r="B70" s="29">
        <v>572</v>
      </c>
      <c r="C70" s="24">
        <v>659</v>
      </c>
      <c r="D70" s="33">
        <v>3000</v>
      </c>
      <c r="E70" s="33"/>
      <c r="F70" s="6">
        <f t="shared" si="12"/>
        <v>1884</v>
      </c>
      <c r="G70" s="6">
        <f t="shared" si="9"/>
        <v>572</v>
      </c>
      <c r="H70" s="6">
        <f t="shared" si="10"/>
        <v>0</v>
      </c>
      <c r="I70" s="6">
        <f t="shared" si="13"/>
        <v>1312</v>
      </c>
      <c r="J70" s="33">
        <f t="shared" si="11"/>
        <v>1598</v>
      </c>
      <c r="K70" s="6">
        <f t="shared" si="14"/>
        <v>537</v>
      </c>
      <c r="L70" s="6">
        <f t="shared" si="15"/>
        <v>579</v>
      </c>
      <c r="M70" s="27"/>
      <c r="N70" s="27"/>
    </row>
    <row r="71" spans="1:14" x14ac:dyDescent="0.45">
      <c r="A71" s="23">
        <v>41183</v>
      </c>
      <c r="B71" s="29">
        <v>686</v>
      </c>
      <c r="C71" s="24">
        <v>701</v>
      </c>
      <c r="D71" s="33">
        <v>3000</v>
      </c>
      <c r="E71" s="33"/>
      <c r="F71" s="6">
        <f t="shared" si="12"/>
        <v>1849</v>
      </c>
      <c r="G71" s="6">
        <f t="shared" si="9"/>
        <v>686</v>
      </c>
      <c r="H71" s="6">
        <f t="shared" si="10"/>
        <v>0</v>
      </c>
      <c r="I71" s="6">
        <f t="shared" si="13"/>
        <v>1163</v>
      </c>
      <c r="J71" s="33">
        <f t="shared" si="11"/>
        <v>1506</v>
      </c>
      <c r="K71" s="6">
        <f t="shared" si="14"/>
        <v>579</v>
      </c>
      <c r="L71" s="6">
        <f t="shared" si="15"/>
        <v>572</v>
      </c>
      <c r="M71" s="27"/>
      <c r="N71" s="27"/>
    </row>
    <row r="72" spans="1:14" x14ac:dyDescent="0.45">
      <c r="A72" s="23">
        <v>41214</v>
      </c>
      <c r="B72" s="29">
        <v>640</v>
      </c>
      <c r="C72" s="24">
        <v>725</v>
      </c>
      <c r="D72" s="33">
        <v>3000</v>
      </c>
      <c r="E72" s="33"/>
      <c r="F72" s="6">
        <f t="shared" si="12"/>
        <v>1742</v>
      </c>
      <c r="G72" s="6">
        <f t="shared" si="9"/>
        <v>640</v>
      </c>
      <c r="H72" s="6">
        <f t="shared" si="10"/>
        <v>0</v>
      </c>
      <c r="I72" s="6">
        <f t="shared" si="13"/>
        <v>1102</v>
      </c>
      <c r="J72" s="33">
        <f t="shared" si="11"/>
        <v>1422</v>
      </c>
      <c r="K72" s="6">
        <f t="shared" si="14"/>
        <v>572</v>
      </c>
      <c r="L72" s="6">
        <f t="shared" si="15"/>
        <v>686</v>
      </c>
      <c r="M72" s="27"/>
      <c r="N72" s="27"/>
    </row>
    <row r="73" spans="1:14" x14ac:dyDescent="0.45">
      <c r="A73" s="23">
        <v>41244</v>
      </c>
      <c r="B73" s="29">
        <v>404</v>
      </c>
      <c r="C73" s="24">
        <v>583</v>
      </c>
      <c r="D73" s="33">
        <v>3000</v>
      </c>
      <c r="E73" s="33"/>
      <c r="F73" s="6">
        <f t="shared" si="12"/>
        <v>1674</v>
      </c>
      <c r="G73" s="6">
        <f t="shared" si="9"/>
        <v>404</v>
      </c>
      <c r="H73" s="6">
        <f t="shared" si="10"/>
        <v>0</v>
      </c>
      <c r="I73" s="6">
        <f t="shared" si="13"/>
        <v>1270</v>
      </c>
      <c r="J73" s="33">
        <f t="shared" si="11"/>
        <v>1472</v>
      </c>
      <c r="K73" s="6">
        <f t="shared" si="14"/>
        <v>686</v>
      </c>
      <c r="L73" s="6">
        <f t="shared" si="15"/>
        <v>640</v>
      </c>
      <c r="M73" s="27"/>
      <c r="N73" s="27"/>
    </row>
    <row r="74" spans="1:14" x14ac:dyDescent="0.45">
      <c r="A74" s="23">
        <v>41275</v>
      </c>
      <c r="B74" s="29">
        <v>652</v>
      </c>
      <c r="C74" s="24">
        <v>495</v>
      </c>
      <c r="D74" s="33">
        <v>3000</v>
      </c>
      <c r="E74" s="33"/>
      <c r="F74" s="6">
        <f t="shared" si="12"/>
        <v>1956</v>
      </c>
      <c r="G74" s="6">
        <f t="shared" si="9"/>
        <v>652</v>
      </c>
      <c r="H74" s="6">
        <f t="shared" si="10"/>
        <v>0</v>
      </c>
      <c r="I74" s="6">
        <f t="shared" si="13"/>
        <v>1304</v>
      </c>
      <c r="J74" s="33">
        <f t="shared" si="11"/>
        <v>1630</v>
      </c>
      <c r="K74" s="6">
        <f t="shared" si="14"/>
        <v>640</v>
      </c>
      <c r="L74" s="6">
        <f t="shared" si="15"/>
        <v>404</v>
      </c>
      <c r="M74" s="27"/>
      <c r="N74" s="27"/>
    </row>
    <row r="75" spans="1:14" x14ac:dyDescent="0.45">
      <c r="A75" s="23">
        <v>41306</v>
      </c>
      <c r="B75" s="29">
        <v>533</v>
      </c>
      <c r="C75" s="24">
        <v>531</v>
      </c>
      <c r="D75" s="33">
        <v>3000</v>
      </c>
      <c r="E75" s="33"/>
      <c r="F75" s="6">
        <f t="shared" si="12"/>
        <v>1944</v>
      </c>
      <c r="G75" s="6">
        <f t="shared" si="9"/>
        <v>533</v>
      </c>
      <c r="H75" s="6">
        <f t="shared" si="10"/>
        <v>0</v>
      </c>
      <c r="I75" s="6">
        <f t="shared" si="13"/>
        <v>1411</v>
      </c>
      <c r="J75" s="33">
        <f t="shared" si="11"/>
        <v>1677.5</v>
      </c>
      <c r="K75" s="6">
        <f t="shared" si="14"/>
        <v>404</v>
      </c>
      <c r="L75" s="6">
        <f t="shared" si="15"/>
        <v>652</v>
      </c>
      <c r="M75" s="27"/>
      <c r="N75" s="27"/>
    </row>
    <row r="76" spans="1:14" x14ac:dyDescent="0.45">
      <c r="A76" s="23">
        <v>41334</v>
      </c>
      <c r="B76" s="29">
        <v>473</v>
      </c>
      <c r="C76" s="24">
        <v>564</v>
      </c>
      <c r="D76" s="33">
        <v>3000</v>
      </c>
      <c r="E76" s="33"/>
      <c r="F76" s="6">
        <f t="shared" si="12"/>
        <v>1815</v>
      </c>
      <c r="G76" s="6">
        <f t="shared" si="9"/>
        <v>473</v>
      </c>
      <c r="H76" s="6">
        <f t="shared" si="10"/>
        <v>0</v>
      </c>
      <c r="I76" s="6">
        <f t="shared" si="13"/>
        <v>1342</v>
      </c>
      <c r="J76" s="33">
        <f t="shared" si="11"/>
        <v>1578.5</v>
      </c>
      <c r="K76" s="6">
        <f t="shared" si="14"/>
        <v>652</v>
      </c>
      <c r="L76" s="6">
        <f t="shared" si="15"/>
        <v>533</v>
      </c>
      <c r="M76" s="27"/>
      <c r="N76" s="27"/>
    </row>
    <row r="77" spans="1:14" x14ac:dyDescent="0.45">
      <c r="A77" s="23">
        <v>41365</v>
      </c>
      <c r="B77" s="29">
        <v>646</v>
      </c>
      <c r="C77" s="24">
        <v>546</v>
      </c>
      <c r="D77" s="33">
        <v>3000</v>
      </c>
      <c r="E77" s="33"/>
      <c r="F77" s="6">
        <f t="shared" si="12"/>
        <v>1994</v>
      </c>
      <c r="G77" s="6">
        <f t="shared" si="9"/>
        <v>646</v>
      </c>
      <c r="H77" s="6">
        <f t="shared" si="10"/>
        <v>0</v>
      </c>
      <c r="I77" s="6">
        <f t="shared" si="13"/>
        <v>1348</v>
      </c>
      <c r="J77" s="33">
        <f t="shared" si="11"/>
        <v>1671</v>
      </c>
      <c r="K77" s="6">
        <f t="shared" si="14"/>
        <v>533</v>
      </c>
      <c r="L77" s="6">
        <f t="shared" si="15"/>
        <v>473</v>
      </c>
      <c r="M77" s="27"/>
      <c r="N77" s="27"/>
    </row>
    <row r="78" spans="1:14" x14ac:dyDescent="0.45">
      <c r="A78" s="23">
        <v>41395</v>
      </c>
      <c r="B78" s="29">
        <v>662</v>
      </c>
      <c r="C78" s="24">
        <v>561</v>
      </c>
      <c r="D78" s="33">
        <v>3000</v>
      </c>
      <c r="E78" s="33"/>
      <c r="F78" s="6">
        <f t="shared" si="12"/>
        <v>1881</v>
      </c>
      <c r="G78" s="6">
        <f t="shared" si="9"/>
        <v>662</v>
      </c>
      <c r="H78" s="6">
        <f t="shared" si="10"/>
        <v>0</v>
      </c>
      <c r="I78" s="6">
        <f t="shared" si="13"/>
        <v>1219</v>
      </c>
      <c r="J78" s="33">
        <f t="shared" si="11"/>
        <v>1550</v>
      </c>
      <c r="K78" s="6">
        <f t="shared" si="14"/>
        <v>473</v>
      </c>
      <c r="L78" s="6">
        <f t="shared" si="15"/>
        <v>646</v>
      </c>
      <c r="M78" s="27"/>
      <c r="N78" s="27"/>
    </row>
    <row r="79" spans="1:14" x14ac:dyDescent="0.45">
      <c r="A79" s="23">
        <v>41426</v>
      </c>
      <c r="B79" s="29">
        <v>494</v>
      </c>
      <c r="C79" s="24">
        <v>579</v>
      </c>
      <c r="D79" s="33">
        <v>3000</v>
      </c>
      <c r="E79" s="33"/>
      <c r="F79" s="6">
        <f t="shared" si="12"/>
        <v>1692</v>
      </c>
      <c r="G79" s="6">
        <f t="shared" si="9"/>
        <v>494</v>
      </c>
      <c r="H79" s="6">
        <f t="shared" si="10"/>
        <v>0</v>
      </c>
      <c r="I79" s="6">
        <f t="shared" si="13"/>
        <v>1198</v>
      </c>
      <c r="J79" s="33">
        <f t="shared" si="11"/>
        <v>1445</v>
      </c>
      <c r="K79" s="6">
        <f t="shared" si="14"/>
        <v>646</v>
      </c>
      <c r="L79" s="6">
        <f t="shared" si="15"/>
        <v>662</v>
      </c>
      <c r="M79" s="27"/>
      <c r="N79" s="27"/>
    </row>
    <row r="80" spans="1:14" x14ac:dyDescent="0.45">
      <c r="A80" s="23">
        <v>41456</v>
      </c>
      <c r="B80" s="29">
        <v>513</v>
      </c>
      <c r="C80" s="24">
        <v>472</v>
      </c>
      <c r="D80" s="33">
        <v>3000</v>
      </c>
      <c r="E80" s="33"/>
      <c r="F80" s="6">
        <f t="shared" si="12"/>
        <v>1844</v>
      </c>
      <c r="G80" s="6">
        <f t="shared" si="9"/>
        <v>513</v>
      </c>
      <c r="H80" s="6">
        <f t="shared" si="10"/>
        <v>0</v>
      </c>
      <c r="I80" s="6">
        <f t="shared" si="13"/>
        <v>1331</v>
      </c>
      <c r="J80" s="33">
        <f t="shared" si="11"/>
        <v>1587.5</v>
      </c>
      <c r="K80" s="6">
        <f t="shared" si="14"/>
        <v>662</v>
      </c>
      <c r="L80" s="6">
        <f t="shared" si="15"/>
        <v>494</v>
      </c>
      <c r="M80" s="27"/>
      <c r="N80" s="27"/>
    </row>
    <row r="81" spans="1:14" x14ac:dyDescent="0.45">
      <c r="A81" s="23">
        <v>41487</v>
      </c>
      <c r="B81" s="29">
        <v>620</v>
      </c>
      <c r="C81" s="24">
        <v>553</v>
      </c>
      <c r="D81" s="33">
        <v>3000</v>
      </c>
      <c r="E81" s="33"/>
      <c r="F81" s="6">
        <f t="shared" si="12"/>
        <v>1993</v>
      </c>
      <c r="G81" s="6">
        <f t="shared" si="9"/>
        <v>620</v>
      </c>
      <c r="H81" s="6">
        <f t="shared" si="10"/>
        <v>0</v>
      </c>
      <c r="I81" s="6">
        <f t="shared" si="13"/>
        <v>1373</v>
      </c>
      <c r="J81" s="33">
        <f t="shared" si="11"/>
        <v>1683</v>
      </c>
      <c r="K81" s="6">
        <f t="shared" si="14"/>
        <v>494</v>
      </c>
      <c r="L81" s="6">
        <f t="shared" si="15"/>
        <v>513</v>
      </c>
      <c r="M81" s="27"/>
      <c r="N81" s="27"/>
    </row>
    <row r="82" spans="1:14" x14ac:dyDescent="0.45">
      <c r="A82" s="23">
        <v>41518</v>
      </c>
      <c r="B82" s="29">
        <v>681</v>
      </c>
      <c r="C82" s="24">
        <v>603</v>
      </c>
      <c r="D82" s="33">
        <v>3000</v>
      </c>
      <c r="E82" s="33"/>
      <c r="F82" s="6">
        <f t="shared" si="12"/>
        <v>1867</v>
      </c>
      <c r="G82" s="6">
        <f t="shared" si="9"/>
        <v>681</v>
      </c>
      <c r="H82" s="6">
        <f t="shared" si="10"/>
        <v>0</v>
      </c>
      <c r="I82" s="6">
        <f t="shared" si="13"/>
        <v>1186</v>
      </c>
      <c r="J82" s="33">
        <f t="shared" si="11"/>
        <v>1526.5</v>
      </c>
      <c r="K82" s="6">
        <f t="shared" si="14"/>
        <v>513</v>
      </c>
      <c r="L82" s="6">
        <f t="shared" si="15"/>
        <v>620</v>
      </c>
      <c r="M82" s="27"/>
      <c r="N82" s="27"/>
    </row>
    <row r="83" spans="1:14" x14ac:dyDescent="0.45">
      <c r="A83" s="23">
        <v>41548</v>
      </c>
      <c r="B83" s="29">
        <v>579</v>
      </c>
      <c r="C83" s="24">
        <v>702</v>
      </c>
      <c r="D83" s="33">
        <v>3000</v>
      </c>
      <c r="E83" s="33"/>
      <c r="F83" s="6">
        <f t="shared" si="12"/>
        <v>1699</v>
      </c>
      <c r="G83" s="6">
        <f t="shared" si="9"/>
        <v>579</v>
      </c>
      <c r="H83" s="6">
        <f t="shared" si="10"/>
        <v>0</v>
      </c>
      <c r="I83" s="6">
        <f t="shared" si="13"/>
        <v>1120</v>
      </c>
      <c r="J83" s="33">
        <f t="shared" si="11"/>
        <v>1409.5</v>
      </c>
      <c r="K83" s="6">
        <f t="shared" si="14"/>
        <v>620</v>
      </c>
      <c r="L83" s="6">
        <f t="shared" si="15"/>
        <v>681</v>
      </c>
      <c r="M83" s="27"/>
      <c r="N83" s="27"/>
    </row>
    <row r="84" spans="1:14" x14ac:dyDescent="0.45">
      <c r="A84" s="23">
        <v>41579</v>
      </c>
      <c r="B84" s="29">
        <v>586</v>
      </c>
      <c r="C84" s="24">
        <v>693</v>
      </c>
      <c r="D84" s="33">
        <v>3000</v>
      </c>
      <c r="E84" s="33"/>
      <c r="F84" s="6">
        <f t="shared" si="12"/>
        <v>1740</v>
      </c>
      <c r="G84" s="6">
        <f t="shared" si="9"/>
        <v>586</v>
      </c>
      <c r="H84" s="6">
        <f t="shared" si="10"/>
        <v>0</v>
      </c>
      <c r="I84" s="6">
        <f t="shared" si="13"/>
        <v>1154</v>
      </c>
      <c r="J84" s="33">
        <f t="shared" si="11"/>
        <v>1447</v>
      </c>
      <c r="K84" s="6">
        <f t="shared" si="14"/>
        <v>681</v>
      </c>
      <c r="L84" s="6">
        <f t="shared" si="15"/>
        <v>579</v>
      </c>
      <c r="M84" s="27"/>
      <c r="N84" s="27"/>
    </row>
    <row r="85" spans="1:14" x14ac:dyDescent="0.45">
      <c r="A85" s="23">
        <v>41609</v>
      </c>
      <c r="B85" s="29">
        <v>437</v>
      </c>
      <c r="C85" s="24">
        <v>550</v>
      </c>
      <c r="D85" s="33">
        <v>3000</v>
      </c>
      <c r="E85" s="33"/>
      <c r="F85" s="6">
        <f t="shared" si="12"/>
        <v>1835</v>
      </c>
      <c r="G85" s="6">
        <f t="shared" si="9"/>
        <v>437</v>
      </c>
      <c r="H85" s="6">
        <f t="shared" si="10"/>
        <v>0</v>
      </c>
      <c r="I85" s="6">
        <f t="shared" si="13"/>
        <v>1398</v>
      </c>
      <c r="J85" s="33">
        <f t="shared" si="11"/>
        <v>1616.5</v>
      </c>
      <c r="K85" s="6">
        <f t="shared" si="14"/>
        <v>579</v>
      </c>
      <c r="L85" s="6">
        <f t="shared" si="15"/>
        <v>586</v>
      </c>
      <c r="M85" s="27"/>
      <c r="N85" s="27"/>
    </row>
    <row r="86" spans="1:14" x14ac:dyDescent="0.45">
      <c r="A86" s="23">
        <v>41640</v>
      </c>
      <c r="B86" s="29">
        <v>919</v>
      </c>
      <c r="C86" s="24">
        <v>487</v>
      </c>
      <c r="D86" s="33">
        <v>3000</v>
      </c>
      <c r="E86" s="33"/>
      <c r="F86" s="6">
        <f t="shared" si="12"/>
        <v>1977</v>
      </c>
      <c r="G86" s="6">
        <f t="shared" si="9"/>
        <v>919</v>
      </c>
      <c r="H86" s="6">
        <f t="shared" si="10"/>
        <v>0</v>
      </c>
      <c r="I86" s="6">
        <f t="shared" si="13"/>
        <v>1058</v>
      </c>
      <c r="J86" s="33">
        <f t="shared" si="11"/>
        <v>1517.5</v>
      </c>
      <c r="K86" s="6">
        <f t="shared" si="14"/>
        <v>586</v>
      </c>
      <c r="L86" s="6">
        <f t="shared" si="15"/>
        <v>437</v>
      </c>
      <c r="M86" s="27"/>
      <c r="N86" s="27"/>
    </row>
    <row r="87" spans="1:14" x14ac:dyDescent="0.45">
      <c r="A87" s="23">
        <v>41671</v>
      </c>
      <c r="B87" s="29">
        <v>896</v>
      </c>
      <c r="C87" s="24">
        <v>624</v>
      </c>
      <c r="D87" s="33">
        <v>3000</v>
      </c>
      <c r="E87" s="33"/>
      <c r="F87" s="6">
        <f t="shared" si="12"/>
        <v>1644</v>
      </c>
      <c r="G87" s="6">
        <f t="shared" si="9"/>
        <v>896</v>
      </c>
      <c r="H87" s="6">
        <f t="shared" si="10"/>
        <v>0</v>
      </c>
      <c r="I87" s="6">
        <f t="shared" si="13"/>
        <v>748</v>
      </c>
      <c r="J87" s="33">
        <f t="shared" si="11"/>
        <v>1196</v>
      </c>
      <c r="K87" s="6">
        <f t="shared" si="14"/>
        <v>437</v>
      </c>
      <c r="L87" s="6">
        <f t="shared" si="15"/>
        <v>919</v>
      </c>
      <c r="M87" s="27"/>
      <c r="N87" s="27"/>
    </row>
    <row r="88" spans="1:14" x14ac:dyDescent="0.45">
      <c r="A88" s="23">
        <v>41699</v>
      </c>
      <c r="B88" s="29">
        <v>1016</v>
      </c>
      <c r="C88" s="24">
        <v>788</v>
      </c>
      <c r="D88" s="33">
        <v>3000</v>
      </c>
      <c r="E88" s="33"/>
      <c r="F88" s="6">
        <f t="shared" si="12"/>
        <v>1185</v>
      </c>
      <c r="G88" s="6">
        <f t="shared" si="9"/>
        <v>1016</v>
      </c>
      <c r="H88" s="6">
        <f t="shared" si="10"/>
        <v>0</v>
      </c>
      <c r="I88" s="6">
        <f t="shared" si="13"/>
        <v>169</v>
      </c>
      <c r="J88" s="33">
        <f t="shared" si="11"/>
        <v>677</v>
      </c>
      <c r="K88" s="6">
        <f t="shared" si="14"/>
        <v>919</v>
      </c>
      <c r="L88" s="6">
        <f t="shared" si="15"/>
        <v>896</v>
      </c>
      <c r="M88" s="27"/>
      <c r="N88" s="27"/>
    </row>
    <row r="89" spans="1:14" x14ac:dyDescent="0.45">
      <c r="A89" s="23">
        <v>41730</v>
      </c>
      <c r="B89" s="29">
        <v>946</v>
      </c>
      <c r="C89" s="24">
        <v>938</v>
      </c>
      <c r="D89" s="33">
        <v>3000</v>
      </c>
      <c r="E89" s="33"/>
      <c r="F89" s="6">
        <f t="shared" si="12"/>
        <v>1088</v>
      </c>
      <c r="G89" s="6">
        <f t="shared" si="9"/>
        <v>946</v>
      </c>
      <c r="H89" s="6">
        <f t="shared" si="10"/>
        <v>0</v>
      </c>
      <c r="I89" s="6">
        <f t="shared" si="13"/>
        <v>142</v>
      </c>
      <c r="J89" s="33">
        <f t="shared" si="11"/>
        <v>615</v>
      </c>
      <c r="K89" s="6">
        <f t="shared" si="14"/>
        <v>896</v>
      </c>
      <c r="L89" s="6">
        <f t="shared" si="15"/>
        <v>1016</v>
      </c>
      <c r="M89" s="27"/>
      <c r="N89" s="27"/>
    </row>
    <row r="90" spans="1:14" x14ac:dyDescent="0.45">
      <c r="A90" s="23">
        <v>41760</v>
      </c>
      <c r="B90" s="29">
        <v>733</v>
      </c>
      <c r="C90" s="24">
        <v>972</v>
      </c>
      <c r="D90" s="33">
        <v>3000</v>
      </c>
      <c r="E90" s="33"/>
      <c r="F90" s="6">
        <f t="shared" si="12"/>
        <v>1038</v>
      </c>
      <c r="G90" s="6">
        <f t="shared" si="9"/>
        <v>733</v>
      </c>
      <c r="H90" s="6">
        <f t="shared" si="10"/>
        <v>0</v>
      </c>
      <c r="I90" s="6">
        <f t="shared" si="13"/>
        <v>305</v>
      </c>
      <c r="J90" s="33">
        <f t="shared" si="11"/>
        <v>671.5</v>
      </c>
      <c r="K90" s="6">
        <f t="shared" si="14"/>
        <v>1016</v>
      </c>
      <c r="L90" s="6">
        <f t="shared" si="15"/>
        <v>946</v>
      </c>
      <c r="M90" s="27"/>
      <c r="N90" s="27"/>
    </row>
    <row r="91" spans="1:14" x14ac:dyDescent="0.45">
      <c r="A91" s="23">
        <v>41791</v>
      </c>
      <c r="B91" s="29">
        <v>644</v>
      </c>
      <c r="C91" s="24">
        <v>914</v>
      </c>
      <c r="D91" s="33">
        <v>3000</v>
      </c>
      <c r="E91" s="33"/>
      <c r="F91" s="6">
        <f t="shared" si="12"/>
        <v>1321</v>
      </c>
      <c r="G91" s="6">
        <f t="shared" si="9"/>
        <v>644</v>
      </c>
      <c r="H91" s="6">
        <f t="shared" si="10"/>
        <v>0</v>
      </c>
      <c r="I91" s="6">
        <f t="shared" si="13"/>
        <v>677</v>
      </c>
      <c r="J91" s="33">
        <f t="shared" si="11"/>
        <v>999</v>
      </c>
      <c r="K91" s="6">
        <f t="shared" si="14"/>
        <v>946</v>
      </c>
      <c r="L91" s="6">
        <f t="shared" si="15"/>
        <v>733</v>
      </c>
      <c r="M91" s="27"/>
      <c r="N91" s="27"/>
    </row>
    <row r="92" spans="1:14" x14ac:dyDescent="0.45">
      <c r="A92" s="23">
        <v>41821</v>
      </c>
      <c r="B92" s="29">
        <v>670</v>
      </c>
      <c r="C92" s="24">
        <v>730</v>
      </c>
      <c r="D92" s="33">
        <v>3000</v>
      </c>
      <c r="E92" s="33"/>
      <c r="F92" s="6">
        <f t="shared" si="12"/>
        <v>1623</v>
      </c>
      <c r="G92" s="6">
        <f t="shared" si="9"/>
        <v>670</v>
      </c>
      <c r="H92" s="6">
        <f t="shared" si="10"/>
        <v>0</v>
      </c>
      <c r="I92" s="6">
        <f t="shared" si="13"/>
        <v>953</v>
      </c>
      <c r="J92" s="33">
        <f t="shared" si="11"/>
        <v>1288</v>
      </c>
      <c r="K92" s="6">
        <f t="shared" si="14"/>
        <v>733</v>
      </c>
      <c r="L92" s="6">
        <f t="shared" si="15"/>
        <v>644</v>
      </c>
      <c r="M92" s="27"/>
      <c r="N92" s="27"/>
    </row>
    <row r="93" spans="1:14" x14ac:dyDescent="0.45">
      <c r="A93" s="23">
        <v>41852</v>
      </c>
      <c r="B93" s="29">
        <v>816</v>
      </c>
      <c r="C93" s="24">
        <v>827</v>
      </c>
      <c r="D93" s="33">
        <v>3000</v>
      </c>
      <c r="E93" s="33"/>
      <c r="F93" s="6">
        <f t="shared" si="12"/>
        <v>1686</v>
      </c>
      <c r="G93" s="6">
        <f t="shared" si="9"/>
        <v>816</v>
      </c>
      <c r="H93" s="6">
        <f t="shared" si="10"/>
        <v>0</v>
      </c>
      <c r="I93" s="6">
        <f t="shared" si="13"/>
        <v>870</v>
      </c>
      <c r="J93" s="33">
        <f t="shared" si="11"/>
        <v>1278</v>
      </c>
      <c r="K93" s="6">
        <f t="shared" si="14"/>
        <v>644</v>
      </c>
      <c r="L93" s="6">
        <f t="shared" si="15"/>
        <v>670</v>
      </c>
      <c r="M93" s="27"/>
      <c r="N93" s="27"/>
    </row>
    <row r="94" spans="1:14" x14ac:dyDescent="0.45">
      <c r="A94" s="23">
        <v>41883</v>
      </c>
      <c r="B94" s="29">
        <v>670</v>
      </c>
      <c r="C94" s="24">
        <v>874</v>
      </c>
      <c r="D94" s="33">
        <v>3000</v>
      </c>
      <c r="E94" s="33"/>
      <c r="F94" s="6">
        <f t="shared" si="12"/>
        <v>1514</v>
      </c>
      <c r="G94" s="6">
        <f t="shared" si="9"/>
        <v>670</v>
      </c>
      <c r="H94" s="6">
        <f t="shared" si="10"/>
        <v>0</v>
      </c>
      <c r="I94" s="6">
        <f t="shared" si="13"/>
        <v>844</v>
      </c>
      <c r="J94" s="33">
        <f t="shared" si="11"/>
        <v>1179</v>
      </c>
      <c r="K94" s="6">
        <f t="shared" si="14"/>
        <v>670</v>
      </c>
      <c r="L94" s="6">
        <f t="shared" si="15"/>
        <v>816</v>
      </c>
      <c r="M94" s="27"/>
      <c r="N94" s="27"/>
    </row>
    <row r="95" spans="1:14" x14ac:dyDescent="0.45">
      <c r="A95" s="23">
        <v>41913</v>
      </c>
      <c r="B95" s="29">
        <v>778</v>
      </c>
      <c r="C95" s="24">
        <v>900</v>
      </c>
      <c r="D95" s="33">
        <v>3000</v>
      </c>
      <c r="E95" s="33"/>
      <c r="F95" s="6">
        <f t="shared" si="12"/>
        <v>1514</v>
      </c>
      <c r="G95" s="6">
        <f t="shared" si="9"/>
        <v>778</v>
      </c>
      <c r="H95" s="6">
        <f t="shared" si="10"/>
        <v>0</v>
      </c>
      <c r="I95" s="6">
        <f t="shared" si="13"/>
        <v>736</v>
      </c>
      <c r="J95" s="33">
        <f t="shared" si="11"/>
        <v>1125</v>
      </c>
      <c r="K95" s="6">
        <f t="shared" si="14"/>
        <v>816</v>
      </c>
      <c r="L95" s="6">
        <f t="shared" si="15"/>
        <v>670</v>
      </c>
      <c r="M95" s="27"/>
      <c r="N95" s="27"/>
    </row>
    <row r="96" spans="1:14" x14ac:dyDescent="0.45">
      <c r="A96" s="23">
        <v>41944</v>
      </c>
      <c r="B96" s="29">
        <v>710</v>
      </c>
      <c r="C96" s="24">
        <v>892</v>
      </c>
      <c r="D96" s="33">
        <v>3000</v>
      </c>
      <c r="E96" s="33"/>
      <c r="F96" s="6">
        <f t="shared" si="12"/>
        <v>1552</v>
      </c>
      <c r="G96" s="6">
        <f t="shared" si="9"/>
        <v>710</v>
      </c>
      <c r="H96" s="6">
        <f t="shared" si="10"/>
        <v>0</v>
      </c>
      <c r="I96" s="6">
        <f t="shared" si="13"/>
        <v>842</v>
      </c>
      <c r="J96" s="33">
        <f t="shared" si="11"/>
        <v>1197</v>
      </c>
      <c r="K96" s="6">
        <f t="shared" si="14"/>
        <v>670</v>
      </c>
      <c r="L96" s="6">
        <f t="shared" si="15"/>
        <v>778</v>
      </c>
      <c r="M96" s="27"/>
      <c r="N96" s="27"/>
    </row>
    <row r="97" spans="1:14" x14ac:dyDescent="0.45">
      <c r="A97" s="23">
        <v>41974</v>
      </c>
      <c r="B97" s="29">
        <v>804</v>
      </c>
      <c r="C97" s="24">
        <v>687</v>
      </c>
      <c r="D97" s="33">
        <v>3000</v>
      </c>
      <c r="E97" s="33"/>
      <c r="F97" s="6">
        <f t="shared" si="12"/>
        <v>1512</v>
      </c>
      <c r="G97" s="6">
        <f t="shared" si="9"/>
        <v>804</v>
      </c>
      <c r="H97" s="6">
        <f t="shared" si="10"/>
        <v>0</v>
      </c>
      <c r="I97" s="6">
        <f t="shared" si="13"/>
        <v>708</v>
      </c>
      <c r="J97" s="33">
        <f t="shared" si="11"/>
        <v>1110</v>
      </c>
      <c r="K97" s="6">
        <f t="shared" si="14"/>
        <v>778</v>
      </c>
      <c r="L97" s="6">
        <f t="shared" si="15"/>
        <v>710</v>
      </c>
      <c r="M97" s="27"/>
      <c r="N97" s="27"/>
    </row>
    <row r="98" spans="1:14" x14ac:dyDescent="0.45">
      <c r="A98" s="23">
        <v>42005</v>
      </c>
      <c r="B98" s="29">
        <v>649</v>
      </c>
      <c r="C98" s="24">
        <v>688</v>
      </c>
      <c r="D98" s="33">
        <v>3000</v>
      </c>
      <c r="E98" s="33"/>
      <c r="F98" s="6">
        <f t="shared" si="12"/>
        <v>1486</v>
      </c>
      <c r="G98" s="6">
        <f t="shared" ref="G98:G122" si="16">MIN(B98,F98)</f>
        <v>649</v>
      </c>
      <c r="H98" s="6">
        <f t="shared" ref="H98:H122" si="17">B98-G98</f>
        <v>0</v>
      </c>
      <c r="I98" s="6">
        <f t="shared" si="13"/>
        <v>837</v>
      </c>
      <c r="J98" s="33">
        <f t="shared" si="11"/>
        <v>1161.5</v>
      </c>
      <c r="K98" s="6">
        <f t="shared" si="14"/>
        <v>710</v>
      </c>
      <c r="L98" s="6">
        <f t="shared" si="15"/>
        <v>804</v>
      </c>
      <c r="M98" s="27"/>
      <c r="N98" s="27"/>
    </row>
    <row r="99" spans="1:14" x14ac:dyDescent="0.45">
      <c r="A99" s="23">
        <v>42036</v>
      </c>
      <c r="B99" s="29">
        <v>636</v>
      </c>
      <c r="C99" s="24">
        <v>658</v>
      </c>
      <c r="D99" s="33">
        <v>3000</v>
      </c>
      <c r="E99" s="33"/>
      <c r="F99" s="6">
        <f t="shared" si="12"/>
        <v>1547</v>
      </c>
      <c r="G99" s="6">
        <f t="shared" si="16"/>
        <v>636</v>
      </c>
      <c r="H99" s="6">
        <f t="shared" si="17"/>
        <v>0</v>
      </c>
      <c r="I99" s="6">
        <f t="shared" si="13"/>
        <v>911</v>
      </c>
      <c r="J99" s="33">
        <f t="shared" si="11"/>
        <v>1229</v>
      </c>
      <c r="K99" s="6">
        <f t="shared" si="14"/>
        <v>804</v>
      </c>
      <c r="L99" s="6">
        <f t="shared" si="15"/>
        <v>649</v>
      </c>
      <c r="M99" s="27"/>
      <c r="N99" s="27"/>
    </row>
    <row r="100" spans="1:14" x14ac:dyDescent="0.45">
      <c r="A100" s="23">
        <v>42064</v>
      </c>
      <c r="B100" s="29">
        <v>785</v>
      </c>
      <c r="C100" s="24">
        <v>685</v>
      </c>
      <c r="D100" s="33">
        <v>3000</v>
      </c>
      <c r="E100" s="33"/>
      <c r="F100" s="6">
        <f t="shared" si="12"/>
        <v>1715</v>
      </c>
      <c r="G100" s="6">
        <f t="shared" si="16"/>
        <v>785</v>
      </c>
      <c r="H100" s="6">
        <f t="shared" si="17"/>
        <v>0</v>
      </c>
      <c r="I100" s="6">
        <f t="shared" si="13"/>
        <v>930</v>
      </c>
      <c r="J100" s="33">
        <f t="shared" si="11"/>
        <v>1322.5</v>
      </c>
      <c r="K100" s="6">
        <f t="shared" si="14"/>
        <v>649</v>
      </c>
      <c r="L100" s="6">
        <f t="shared" si="15"/>
        <v>636</v>
      </c>
      <c r="M100" s="27"/>
      <c r="N100" s="27"/>
    </row>
    <row r="101" spans="1:14" x14ac:dyDescent="0.45">
      <c r="A101" s="23">
        <v>42095</v>
      </c>
      <c r="B101" s="29">
        <v>733</v>
      </c>
      <c r="C101" s="24">
        <v>736</v>
      </c>
      <c r="D101" s="33">
        <v>3000</v>
      </c>
      <c r="E101" s="33"/>
      <c r="F101" s="6">
        <f t="shared" si="12"/>
        <v>1579</v>
      </c>
      <c r="G101" s="6">
        <f t="shared" si="16"/>
        <v>733</v>
      </c>
      <c r="H101" s="6">
        <f t="shared" si="17"/>
        <v>0</v>
      </c>
      <c r="I101" s="6">
        <f t="shared" si="13"/>
        <v>846</v>
      </c>
      <c r="J101" s="33">
        <f t="shared" si="11"/>
        <v>1212.5</v>
      </c>
      <c r="K101" s="6">
        <f t="shared" si="14"/>
        <v>636</v>
      </c>
      <c r="L101" s="6">
        <f t="shared" si="15"/>
        <v>785</v>
      </c>
      <c r="M101" s="27"/>
      <c r="N101" s="27"/>
    </row>
    <row r="102" spans="1:14" x14ac:dyDescent="0.45">
      <c r="A102" s="23">
        <v>42125</v>
      </c>
      <c r="B102" s="29">
        <v>693</v>
      </c>
      <c r="C102" s="24">
        <v>715</v>
      </c>
      <c r="D102" s="33">
        <v>3000</v>
      </c>
      <c r="E102" s="33"/>
      <c r="F102" s="6">
        <f t="shared" si="12"/>
        <v>1482</v>
      </c>
      <c r="G102" s="6">
        <f t="shared" si="16"/>
        <v>693</v>
      </c>
      <c r="H102" s="6">
        <f t="shared" si="17"/>
        <v>0</v>
      </c>
      <c r="I102" s="6">
        <f t="shared" si="13"/>
        <v>789</v>
      </c>
      <c r="J102" s="33">
        <f t="shared" si="11"/>
        <v>1135.5</v>
      </c>
      <c r="K102" s="6">
        <f t="shared" si="14"/>
        <v>785</v>
      </c>
      <c r="L102" s="6">
        <f t="shared" si="15"/>
        <v>733</v>
      </c>
      <c r="M102" s="27"/>
      <c r="N102" s="27"/>
    </row>
    <row r="103" spans="1:14" x14ac:dyDescent="0.45">
      <c r="A103" s="23">
        <v>42156</v>
      </c>
      <c r="B103" s="29">
        <v>849</v>
      </c>
      <c r="C103" s="24">
        <v>686</v>
      </c>
      <c r="D103" s="33">
        <v>3000</v>
      </c>
      <c r="E103" s="33"/>
      <c r="F103" s="6">
        <f t="shared" si="12"/>
        <v>1574</v>
      </c>
      <c r="G103" s="6">
        <f t="shared" si="16"/>
        <v>849</v>
      </c>
      <c r="H103" s="6">
        <f t="shared" si="17"/>
        <v>0</v>
      </c>
      <c r="I103" s="6">
        <f t="shared" si="13"/>
        <v>725</v>
      </c>
      <c r="J103" s="33">
        <f t="shared" si="11"/>
        <v>1149.5</v>
      </c>
      <c r="K103" s="6">
        <f t="shared" si="14"/>
        <v>733</v>
      </c>
      <c r="L103" s="6">
        <f t="shared" si="15"/>
        <v>693</v>
      </c>
      <c r="M103" s="27"/>
      <c r="N103" s="27"/>
    </row>
    <row r="104" spans="1:14" x14ac:dyDescent="0.45">
      <c r="A104" s="23">
        <v>42186</v>
      </c>
      <c r="B104" s="29">
        <v>617</v>
      </c>
      <c r="C104" s="24">
        <v>633</v>
      </c>
      <c r="D104" s="33">
        <v>3000</v>
      </c>
      <c r="E104" s="33"/>
      <c r="F104" s="6">
        <f t="shared" si="12"/>
        <v>1458</v>
      </c>
      <c r="G104" s="6">
        <f t="shared" si="16"/>
        <v>617</v>
      </c>
      <c r="H104" s="6">
        <f t="shared" si="17"/>
        <v>0</v>
      </c>
      <c r="I104" s="6">
        <f t="shared" si="13"/>
        <v>841</v>
      </c>
      <c r="J104" s="33">
        <f t="shared" si="11"/>
        <v>1149.5</v>
      </c>
      <c r="K104" s="6">
        <f t="shared" si="14"/>
        <v>693</v>
      </c>
      <c r="L104" s="6">
        <f t="shared" si="15"/>
        <v>849</v>
      </c>
      <c r="M104" s="27"/>
      <c r="N104" s="27"/>
    </row>
    <row r="105" spans="1:14" x14ac:dyDescent="0.45">
      <c r="A105" s="23">
        <v>42217</v>
      </c>
      <c r="B105" s="29">
        <v>860</v>
      </c>
      <c r="C105" s="24">
        <v>720</v>
      </c>
      <c r="D105" s="33">
        <v>3000</v>
      </c>
      <c r="E105" s="33"/>
      <c r="F105" s="6">
        <f t="shared" si="12"/>
        <v>1534</v>
      </c>
      <c r="G105" s="6">
        <f t="shared" si="16"/>
        <v>860</v>
      </c>
      <c r="H105" s="6">
        <f t="shared" si="17"/>
        <v>0</v>
      </c>
      <c r="I105" s="6">
        <f t="shared" si="13"/>
        <v>674</v>
      </c>
      <c r="J105" s="33">
        <f t="shared" si="11"/>
        <v>1104</v>
      </c>
      <c r="K105" s="6">
        <f t="shared" si="14"/>
        <v>849</v>
      </c>
      <c r="L105" s="6">
        <f t="shared" si="15"/>
        <v>617</v>
      </c>
      <c r="M105" s="27"/>
      <c r="N105" s="27"/>
    </row>
    <row r="106" spans="1:14" x14ac:dyDescent="0.45">
      <c r="A106" s="23">
        <v>42248</v>
      </c>
      <c r="B106" s="29">
        <v>777</v>
      </c>
      <c r="C106" s="24">
        <v>807</v>
      </c>
      <c r="D106" s="33">
        <v>3000</v>
      </c>
      <c r="E106" s="33"/>
      <c r="F106" s="6">
        <f t="shared" si="12"/>
        <v>1523</v>
      </c>
      <c r="G106" s="6">
        <f t="shared" si="16"/>
        <v>777</v>
      </c>
      <c r="H106" s="6">
        <f t="shared" si="17"/>
        <v>0</v>
      </c>
      <c r="I106" s="6">
        <f t="shared" si="13"/>
        <v>746</v>
      </c>
      <c r="J106" s="33">
        <f t="shared" si="11"/>
        <v>1134.5</v>
      </c>
      <c r="K106" s="6">
        <f t="shared" si="14"/>
        <v>617</v>
      </c>
      <c r="L106" s="6">
        <f t="shared" si="15"/>
        <v>860</v>
      </c>
      <c r="M106" s="27"/>
      <c r="N106" s="27"/>
    </row>
    <row r="107" spans="1:14" x14ac:dyDescent="0.45">
      <c r="A107" s="23">
        <v>42278</v>
      </c>
      <c r="B107" s="29">
        <v>1010</v>
      </c>
      <c r="C107" s="24">
        <v>892</v>
      </c>
      <c r="D107" s="33">
        <v>3000</v>
      </c>
      <c r="E107" s="33"/>
      <c r="F107" s="6">
        <f t="shared" si="12"/>
        <v>1363</v>
      </c>
      <c r="G107" s="6">
        <f t="shared" si="16"/>
        <v>1010</v>
      </c>
      <c r="H107" s="6">
        <f t="shared" si="17"/>
        <v>0</v>
      </c>
      <c r="I107" s="6">
        <f t="shared" si="13"/>
        <v>353</v>
      </c>
      <c r="J107" s="33">
        <f t="shared" si="11"/>
        <v>858</v>
      </c>
      <c r="K107" s="6">
        <f t="shared" si="14"/>
        <v>860</v>
      </c>
      <c r="L107" s="6">
        <f t="shared" si="15"/>
        <v>777</v>
      </c>
      <c r="M107" s="27"/>
      <c r="N107" s="27"/>
    </row>
    <row r="108" spans="1:14" x14ac:dyDescent="0.45">
      <c r="A108" s="23">
        <v>42309</v>
      </c>
      <c r="B108" s="29">
        <v>934</v>
      </c>
      <c r="C108" s="24">
        <v>982</v>
      </c>
      <c r="D108" s="33">
        <v>3000</v>
      </c>
      <c r="E108" s="33"/>
      <c r="F108" s="6">
        <f t="shared" si="12"/>
        <v>1213</v>
      </c>
      <c r="G108" s="6">
        <f t="shared" si="16"/>
        <v>934</v>
      </c>
      <c r="H108" s="6">
        <f t="shared" si="17"/>
        <v>0</v>
      </c>
      <c r="I108" s="6">
        <f t="shared" si="13"/>
        <v>279</v>
      </c>
      <c r="J108" s="33">
        <f t="shared" si="11"/>
        <v>746</v>
      </c>
      <c r="K108" s="6">
        <f t="shared" si="14"/>
        <v>777</v>
      </c>
      <c r="L108" s="6">
        <f t="shared" si="15"/>
        <v>1010</v>
      </c>
      <c r="M108" s="27"/>
      <c r="N108" s="27"/>
    </row>
    <row r="109" spans="1:14" x14ac:dyDescent="0.45">
      <c r="A109" s="23">
        <v>42339</v>
      </c>
      <c r="B109" s="29">
        <v>1024</v>
      </c>
      <c r="C109" s="24">
        <v>823</v>
      </c>
      <c r="D109" s="33">
        <v>3000</v>
      </c>
      <c r="E109" s="33"/>
      <c r="F109" s="6">
        <f t="shared" si="12"/>
        <v>1056</v>
      </c>
      <c r="G109" s="6">
        <f t="shared" si="16"/>
        <v>1024</v>
      </c>
      <c r="H109" s="6">
        <f t="shared" si="17"/>
        <v>0</v>
      </c>
      <c r="I109" s="6">
        <f t="shared" si="13"/>
        <v>32</v>
      </c>
      <c r="J109" s="33">
        <f t="shared" si="11"/>
        <v>544</v>
      </c>
      <c r="K109" s="6">
        <f t="shared" si="14"/>
        <v>1010</v>
      </c>
      <c r="L109" s="6">
        <f t="shared" si="15"/>
        <v>934</v>
      </c>
      <c r="M109" s="27"/>
      <c r="N109" s="27"/>
    </row>
    <row r="110" spans="1:14" x14ac:dyDescent="0.45">
      <c r="A110" s="23">
        <v>42370</v>
      </c>
      <c r="B110" s="29">
        <v>1089</v>
      </c>
      <c r="C110" s="24">
        <v>874</v>
      </c>
      <c r="D110" s="33">
        <v>3000</v>
      </c>
      <c r="E110" s="33"/>
      <c r="F110" s="6">
        <f t="shared" si="12"/>
        <v>1042</v>
      </c>
      <c r="G110" s="6">
        <f t="shared" si="16"/>
        <v>1042</v>
      </c>
      <c r="H110" s="6">
        <f>B110-G110</f>
        <v>47</v>
      </c>
      <c r="I110" s="6">
        <f t="shared" si="13"/>
        <v>0</v>
      </c>
      <c r="J110" s="33">
        <f t="shared" si="11"/>
        <v>521</v>
      </c>
      <c r="K110" s="6">
        <f t="shared" si="14"/>
        <v>934</v>
      </c>
      <c r="L110" s="6">
        <f t="shared" si="15"/>
        <v>1024</v>
      </c>
      <c r="M110" s="27"/>
      <c r="N110" s="27"/>
    </row>
    <row r="111" spans="1:14" x14ac:dyDescent="0.45">
      <c r="A111" s="23">
        <v>42401</v>
      </c>
      <c r="B111" s="29">
        <v>899</v>
      </c>
      <c r="C111" s="24">
        <v>962</v>
      </c>
      <c r="D111" s="33">
        <v>3000</v>
      </c>
      <c r="E111" s="33"/>
      <c r="F111" s="6">
        <f t="shared" si="12"/>
        <v>934</v>
      </c>
      <c r="G111" s="6">
        <f t="shared" si="16"/>
        <v>899</v>
      </c>
      <c r="H111" s="6">
        <f t="shared" si="17"/>
        <v>0</v>
      </c>
      <c r="I111" s="6">
        <f t="shared" si="13"/>
        <v>35</v>
      </c>
      <c r="J111" s="33">
        <f t="shared" si="11"/>
        <v>484.5</v>
      </c>
      <c r="K111" s="6">
        <f t="shared" si="14"/>
        <v>1024</v>
      </c>
      <c r="L111" s="6">
        <f t="shared" si="15"/>
        <v>1042</v>
      </c>
      <c r="M111" s="27"/>
      <c r="N111" s="27"/>
    </row>
    <row r="112" spans="1:14" x14ac:dyDescent="0.45">
      <c r="A112" s="23">
        <v>42430</v>
      </c>
      <c r="B112" s="29">
        <v>933</v>
      </c>
      <c r="C112" s="24">
        <v>1043</v>
      </c>
      <c r="D112" s="33">
        <v>3000</v>
      </c>
      <c r="E112" s="33"/>
      <c r="F112" s="6">
        <f t="shared" si="12"/>
        <v>1059</v>
      </c>
      <c r="G112" s="6">
        <f t="shared" si="16"/>
        <v>933</v>
      </c>
      <c r="H112" s="6">
        <f t="shared" si="17"/>
        <v>0</v>
      </c>
      <c r="I112" s="6">
        <f t="shared" si="13"/>
        <v>126</v>
      </c>
      <c r="J112" s="33">
        <f t="shared" si="11"/>
        <v>592.5</v>
      </c>
      <c r="K112" s="6">
        <f t="shared" si="14"/>
        <v>1042</v>
      </c>
      <c r="L112" s="6">
        <f t="shared" si="15"/>
        <v>899</v>
      </c>
      <c r="M112" s="27"/>
      <c r="N112" s="27"/>
    </row>
    <row r="113" spans="1:14" x14ac:dyDescent="0.45">
      <c r="A113" s="23">
        <v>42461</v>
      </c>
      <c r="B113" s="29">
        <v>1052</v>
      </c>
      <c r="C113" s="24">
        <v>1076</v>
      </c>
      <c r="D113" s="33">
        <v>3000</v>
      </c>
      <c r="E113" s="33"/>
      <c r="F113" s="6">
        <f t="shared" si="12"/>
        <v>1168</v>
      </c>
      <c r="G113" s="6">
        <f t="shared" si="16"/>
        <v>1052</v>
      </c>
      <c r="H113" s="6">
        <f t="shared" si="17"/>
        <v>0</v>
      </c>
      <c r="I113" s="6">
        <f t="shared" si="13"/>
        <v>116</v>
      </c>
      <c r="J113" s="33">
        <f t="shared" si="11"/>
        <v>642</v>
      </c>
      <c r="K113" s="6">
        <f t="shared" si="14"/>
        <v>899</v>
      </c>
      <c r="L113" s="6">
        <f t="shared" si="15"/>
        <v>933</v>
      </c>
      <c r="M113" s="27"/>
      <c r="N113" s="27"/>
    </row>
    <row r="114" spans="1:14" x14ac:dyDescent="0.45">
      <c r="A114" s="23">
        <v>42491</v>
      </c>
      <c r="B114" s="29">
        <v>832</v>
      </c>
      <c r="C114" s="24">
        <v>1076</v>
      </c>
      <c r="D114" s="33">
        <v>3000</v>
      </c>
      <c r="E114" s="33"/>
      <c r="F114" s="6">
        <f t="shared" si="12"/>
        <v>1015</v>
      </c>
      <c r="G114" s="6">
        <f t="shared" si="16"/>
        <v>832</v>
      </c>
      <c r="H114" s="6">
        <f t="shared" si="17"/>
        <v>0</v>
      </c>
      <c r="I114" s="6">
        <f t="shared" si="13"/>
        <v>183</v>
      </c>
      <c r="J114" s="33">
        <f t="shared" si="11"/>
        <v>599</v>
      </c>
      <c r="K114" s="6">
        <f t="shared" si="14"/>
        <v>933</v>
      </c>
      <c r="L114" s="6">
        <f t="shared" si="15"/>
        <v>1052</v>
      </c>
      <c r="M114" s="27"/>
      <c r="N114" s="27"/>
    </row>
    <row r="115" spans="1:14" x14ac:dyDescent="0.45">
      <c r="A115" s="23">
        <v>42522</v>
      </c>
      <c r="B115" s="29">
        <v>808</v>
      </c>
      <c r="C115" s="24">
        <v>992</v>
      </c>
      <c r="D115" s="33">
        <v>3000</v>
      </c>
      <c r="E115" s="33"/>
      <c r="F115" s="6">
        <f t="shared" si="12"/>
        <v>1116</v>
      </c>
      <c r="G115" s="6">
        <f t="shared" si="16"/>
        <v>808</v>
      </c>
      <c r="H115" s="6">
        <f t="shared" si="17"/>
        <v>0</v>
      </c>
      <c r="I115" s="6">
        <f t="shared" si="13"/>
        <v>308</v>
      </c>
      <c r="J115" s="33">
        <f t="shared" si="11"/>
        <v>712</v>
      </c>
      <c r="K115" s="6">
        <f t="shared" si="14"/>
        <v>1052</v>
      </c>
      <c r="L115" s="6">
        <f t="shared" si="15"/>
        <v>832</v>
      </c>
      <c r="M115" s="27"/>
      <c r="N115" s="27"/>
    </row>
    <row r="116" spans="1:14" x14ac:dyDescent="0.45">
      <c r="A116" s="23">
        <v>42552</v>
      </c>
      <c r="B116" s="29">
        <v>636</v>
      </c>
      <c r="C116" s="24">
        <v>804</v>
      </c>
      <c r="D116" s="33">
        <v>3000</v>
      </c>
      <c r="E116" s="33"/>
      <c r="F116" s="6">
        <f t="shared" si="12"/>
        <v>1360</v>
      </c>
      <c r="G116" s="6">
        <f t="shared" si="16"/>
        <v>636</v>
      </c>
      <c r="H116" s="6">
        <f t="shared" si="17"/>
        <v>0</v>
      </c>
      <c r="I116" s="6">
        <f t="shared" si="13"/>
        <v>724</v>
      </c>
      <c r="J116" s="33">
        <f t="shared" si="11"/>
        <v>1042</v>
      </c>
      <c r="K116" s="6">
        <f t="shared" si="14"/>
        <v>832</v>
      </c>
      <c r="L116" s="6">
        <f t="shared" si="15"/>
        <v>808</v>
      </c>
      <c r="M116" s="27"/>
      <c r="N116" s="27"/>
    </row>
    <row r="117" spans="1:14" x14ac:dyDescent="0.45">
      <c r="A117" s="23">
        <v>42583</v>
      </c>
      <c r="B117" s="29">
        <v>1031</v>
      </c>
      <c r="C117" s="24">
        <v>851</v>
      </c>
      <c r="D117" s="33">
        <v>3000</v>
      </c>
      <c r="E117" s="33"/>
      <c r="F117" s="6">
        <f t="shared" si="12"/>
        <v>1556</v>
      </c>
      <c r="G117" s="6">
        <f t="shared" si="16"/>
        <v>1031</v>
      </c>
      <c r="H117" s="6">
        <f t="shared" si="17"/>
        <v>0</v>
      </c>
      <c r="I117" s="6">
        <f t="shared" si="13"/>
        <v>525</v>
      </c>
      <c r="J117" s="33">
        <f t="shared" si="11"/>
        <v>1040.5</v>
      </c>
      <c r="K117" s="6">
        <f t="shared" si="14"/>
        <v>808</v>
      </c>
      <c r="L117" s="6">
        <f t="shared" si="15"/>
        <v>636</v>
      </c>
      <c r="M117" s="27"/>
      <c r="N117" s="27"/>
    </row>
    <row r="118" spans="1:14" x14ac:dyDescent="0.45">
      <c r="A118" s="23">
        <v>42614</v>
      </c>
      <c r="B118" s="29">
        <v>1193</v>
      </c>
      <c r="C118" s="24">
        <v>946</v>
      </c>
      <c r="D118" s="33">
        <v>3000</v>
      </c>
      <c r="E118" s="33"/>
      <c r="F118" s="6">
        <f t="shared" si="12"/>
        <v>1333</v>
      </c>
      <c r="G118" s="6">
        <f t="shared" si="16"/>
        <v>1193</v>
      </c>
      <c r="H118" s="6">
        <f t="shared" si="17"/>
        <v>0</v>
      </c>
      <c r="I118" s="6">
        <f t="shared" si="13"/>
        <v>140</v>
      </c>
      <c r="J118" s="33">
        <f t="shared" si="11"/>
        <v>736.5</v>
      </c>
      <c r="K118" s="6">
        <f t="shared" si="14"/>
        <v>636</v>
      </c>
      <c r="L118" s="6">
        <f t="shared" si="15"/>
        <v>1031</v>
      </c>
      <c r="M118" s="27"/>
      <c r="N118" s="27"/>
    </row>
    <row r="119" spans="1:14" x14ac:dyDescent="0.45">
      <c r="A119" s="23">
        <v>42644</v>
      </c>
      <c r="B119" s="29">
        <v>1096</v>
      </c>
      <c r="C119" s="24">
        <v>1145</v>
      </c>
      <c r="D119" s="33">
        <v>3000</v>
      </c>
      <c r="E119" s="33"/>
      <c r="F119" s="6">
        <f t="shared" si="12"/>
        <v>776</v>
      </c>
      <c r="G119" s="6">
        <f t="shared" si="16"/>
        <v>776</v>
      </c>
      <c r="H119" s="6">
        <f t="shared" si="17"/>
        <v>320</v>
      </c>
      <c r="I119" s="6">
        <f t="shared" si="13"/>
        <v>0</v>
      </c>
      <c r="J119" s="33">
        <f t="shared" si="11"/>
        <v>388</v>
      </c>
      <c r="K119" s="6">
        <f t="shared" si="14"/>
        <v>1031</v>
      </c>
      <c r="L119" s="6">
        <f t="shared" si="15"/>
        <v>1193</v>
      </c>
      <c r="M119" s="27"/>
      <c r="N119" s="27"/>
    </row>
    <row r="120" spans="1:14" x14ac:dyDescent="0.45">
      <c r="A120" s="23">
        <v>42675</v>
      </c>
      <c r="B120" s="29">
        <v>1663</v>
      </c>
      <c r="C120" s="24">
        <v>1190</v>
      </c>
      <c r="D120" s="33">
        <v>3000</v>
      </c>
      <c r="E120" s="33"/>
      <c r="F120" s="6">
        <f t="shared" si="12"/>
        <v>1031</v>
      </c>
      <c r="G120" s="6">
        <f t="shared" si="16"/>
        <v>1031</v>
      </c>
      <c r="H120" s="6">
        <f t="shared" si="17"/>
        <v>632</v>
      </c>
      <c r="I120" s="6">
        <f t="shared" si="13"/>
        <v>0</v>
      </c>
      <c r="J120" s="33">
        <f t="shared" si="11"/>
        <v>515.5</v>
      </c>
      <c r="K120" s="6">
        <f t="shared" si="14"/>
        <v>1193</v>
      </c>
      <c r="L120" s="6">
        <f t="shared" si="15"/>
        <v>776</v>
      </c>
      <c r="M120" s="27"/>
      <c r="N120" s="27"/>
    </row>
    <row r="121" spans="1:14" x14ac:dyDescent="0.45">
      <c r="A121" s="23">
        <v>42705</v>
      </c>
      <c r="B121" s="29">
        <v>866</v>
      </c>
      <c r="C121" s="24">
        <v>1151</v>
      </c>
      <c r="D121" s="33">
        <v>3000</v>
      </c>
      <c r="E121" s="33"/>
      <c r="F121" s="6">
        <f t="shared" si="12"/>
        <v>1193</v>
      </c>
      <c r="G121" s="6">
        <f t="shared" si="16"/>
        <v>866</v>
      </c>
      <c r="H121" s="6">
        <f t="shared" si="17"/>
        <v>0</v>
      </c>
      <c r="I121" s="6">
        <f t="shared" si="13"/>
        <v>327</v>
      </c>
      <c r="J121" s="33">
        <f t="shared" si="11"/>
        <v>760</v>
      </c>
      <c r="K121" s="6">
        <f t="shared" si="14"/>
        <v>776</v>
      </c>
      <c r="L121" s="6">
        <f t="shared" si="15"/>
        <v>1031</v>
      </c>
      <c r="M121" s="27"/>
      <c r="N121" s="27"/>
    </row>
    <row r="122" spans="1:14" x14ac:dyDescent="0.45">
      <c r="A122" s="23">
        <v>42736</v>
      </c>
      <c r="B122" s="29">
        <v>1540</v>
      </c>
      <c r="C122" s="24">
        <v>1044</v>
      </c>
      <c r="D122" s="33">
        <v>3000</v>
      </c>
      <c r="E122" s="33"/>
      <c r="F122" s="6">
        <f t="shared" si="12"/>
        <v>1103</v>
      </c>
      <c r="G122" s="6">
        <f t="shared" si="16"/>
        <v>1103</v>
      </c>
      <c r="H122" s="6">
        <f t="shared" si="17"/>
        <v>437</v>
      </c>
      <c r="I122" s="6">
        <f t="shared" si="13"/>
        <v>0</v>
      </c>
      <c r="J122" s="33">
        <f>AVERAGEA(F122,I122)</f>
        <v>551.5</v>
      </c>
      <c r="K122" s="6">
        <f t="shared" si="14"/>
        <v>1031</v>
      </c>
      <c r="L122" s="6">
        <f t="shared" si="15"/>
        <v>866</v>
      </c>
      <c r="M122" s="27"/>
      <c r="N122" s="27"/>
    </row>
    <row r="123" spans="1:14" x14ac:dyDescent="0.45">
      <c r="A123" s="23">
        <v>42767</v>
      </c>
      <c r="B123" s="29"/>
      <c r="C123" s="24">
        <v>1225</v>
      </c>
      <c r="D123" s="33">
        <v>3000</v>
      </c>
      <c r="E123" s="33"/>
      <c r="J123" s="33"/>
      <c r="M123" s="27"/>
      <c r="N123" s="27"/>
    </row>
    <row r="124" spans="1:14" x14ac:dyDescent="0.45">
      <c r="A124" s="23">
        <v>42795</v>
      </c>
      <c r="B124" s="29"/>
      <c r="C124" s="24">
        <v>1359</v>
      </c>
      <c r="D124" s="33">
        <v>3000</v>
      </c>
      <c r="E124" s="33"/>
      <c r="J124" s="33"/>
      <c r="M124" s="27"/>
      <c r="N124" s="27"/>
    </row>
    <row r="125" spans="1:14" x14ac:dyDescent="0.45">
      <c r="A125" s="23">
        <v>42826</v>
      </c>
      <c r="B125" s="29"/>
      <c r="C125" s="24">
        <v>1462</v>
      </c>
      <c r="D125" s="33">
        <v>3000</v>
      </c>
      <c r="E125" s="33"/>
      <c r="J125" s="33"/>
      <c r="M125" s="27"/>
      <c r="N125" s="27"/>
    </row>
    <row r="126" spans="1:14" x14ac:dyDescent="0.45">
      <c r="A126" s="23">
        <v>42856</v>
      </c>
      <c r="B126" s="29"/>
      <c r="C126" s="24">
        <v>1486</v>
      </c>
      <c r="D126" s="33">
        <v>3000</v>
      </c>
      <c r="E126" s="33"/>
      <c r="J126" s="33"/>
      <c r="M126" s="27"/>
      <c r="N126" s="27"/>
    </row>
    <row r="127" spans="1:14" x14ac:dyDescent="0.45">
      <c r="A127" s="23">
        <v>42887</v>
      </c>
      <c r="B127" s="29"/>
      <c r="C127" s="24">
        <v>1502</v>
      </c>
      <c r="D127" s="33">
        <v>3000</v>
      </c>
      <c r="E127" s="33"/>
      <c r="J127" s="33"/>
      <c r="M127" s="27"/>
      <c r="N127" s="27"/>
    </row>
    <row r="128" spans="1:14" x14ac:dyDescent="0.45">
      <c r="A128" s="23">
        <v>42917</v>
      </c>
      <c r="B128" s="29"/>
      <c r="C128" s="24">
        <v>1332</v>
      </c>
      <c r="D128" s="33">
        <v>3000</v>
      </c>
      <c r="E128" s="33"/>
      <c r="J128" s="33"/>
      <c r="M128" s="27"/>
      <c r="N128" s="27"/>
    </row>
    <row r="129" spans="1:16" x14ac:dyDescent="0.45">
      <c r="A129" s="23">
        <v>42948</v>
      </c>
      <c r="B129" s="29"/>
      <c r="C129" s="24">
        <v>1572</v>
      </c>
      <c r="D129" s="33">
        <v>3000</v>
      </c>
      <c r="E129" s="33"/>
      <c r="J129" s="33"/>
      <c r="M129" s="27"/>
    </row>
    <row r="130" spans="1:16" x14ac:dyDescent="0.45">
      <c r="A130" s="23">
        <v>42979</v>
      </c>
      <c r="B130" s="29"/>
      <c r="C130" s="24">
        <v>1694</v>
      </c>
      <c r="D130" s="33">
        <v>3000</v>
      </c>
      <c r="E130" s="33"/>
      <c r="J130" s="33"/>
      <c r="M130" s="27"/>
    </row>
    <row r="131" spans="1:16" x14ac:dyDescent="0.45">
      <c r="A131" s="23">
        <v>43009</v>
      </c>
      <c r="B131" s="29"/>
      <c r="C131" s="24">
        <v>1931</v>
      </c>
      <c r="D131" s="33">
        <v>3000</v>
      </c>
      <c r="E131" s="33"/>
      <c r="J131" s="33"/>
      <c r="M131" s="27"/>
      <c r="O131" t="s">
        <v>53</v>
      </c>
      <c r="P131" s="27">
        <f>SUM(B2:B122)</f>
        <v>73315</v>
      </c>
    </row>
    <row r="132" spans="1:16" x14ac:dyDescent="0.45">
      <c r="A132" s="23">
        <v>43040</v>
      </c>
      <c r="B132" s="29"/>
      <c r="C132" s="24">
        <v>2067</v>
      </c>
      <c r="D132" s="33">
        <v>3000</v>
      </c>
      <c r="E132" s="33"/>
      <c r="J132" s="33"/>
      <c r="M132" s="27"/>
      <c r="O132" t="s">
        <v>55</v>
      </c>
      <c r="P132" s="27">
        <f>SUM(G2:G122)</f>
        <v>71879</v>
      </c>
    </row>
    <row r="133" spans="1:16" x14ac:dyDescent="0.45">
      <c r="A133" s="23">
        <v>43070</v>
      </c>
      <c r="B133" s="29"/>
      <c r="C133" s="24">
        <v>1782</v>
      </c>
      <c r="D133" s="33">
        <v>3000</v>
      </c>
      <c r="E133" s="33"/>
      <c r="J133" s="33"/>
      <c r="M133" s="27"/>
    </row>
    <row r="134" spans="1:16" x14ac:dyDescent="0.45">
      <c r="A134" s="1" t="s">
        <v>48</v>
      </c>
      <c r="B134" s="6">
        <f t="shared" ref="B134:I134" si="18">AVERAGEA(B2:B122)</f>
        <v>605.90909090909088</v>
      </c>
      <c r="C134" s="6">
        <f t="shared" si="18"/>
        <v>599.90082644628103</v>
      </c>
      <c r="D134" s="6">
        <f t="shared" si="18"/>
        <v>3000</v>
      </c>
      <c r="E134" s="6"/>
      <c r="F134" s="6">
        <f t="shared" si="18"/>
        <v>1804.2479338842975</v>
      </c>
      <c r="G134" s="6">
        <f t="shared" si="18"/>
        <v>594.04132231404958</v>
      </c>
      <c r="H134" s="6">
        <f t="shared" si="18"/>
        <v>11.867768595041323</v>
      </c>
      <c r="I134" s="6">
        <f t="shared" si="18"/>
        <v>1210.206611570248</v>
      </c>
      <c r="J134" s="6">
        <f>AVERAGEA(J2:J122)</f>
        <v>1507.2272727272727</v>
      </c>
      <c r="O134" t="s">
        <v>51</v>
      </c>
      <c r="P134" s="27">
        <f>SUM(J2:J122)</f>
        <v>182374.5</v>
      </c>
    </row>
    <row r="135" spans="1:16" x14ac:dyDescent="0.45">
      <c r="F135" s="6">
        <f>F134*2</f>
        <v>3608.495867768595</v>
      </c>
      <c r="H135" s="6">
        <f>H134*10</f>
        <v>118.67768595041323</v>
      </c>
      <c r="O135" t="s">
        <v>52</v>
      </c>
    </row>
    <row r="136" spans="1:16" x14ac:dyDescent="0.45">
      <c r="J136" s="6" t="s">
        <v>47</v>
      </c>
    </row>
    <row r="137" spans="1:16" x14ac:dyDescent="0.45">
      <c r="J137" s="6">
        <f>J134*2</f>
        <v>3014.4545454545455</v>
      </c>
      <c r="O137" t="s">
        <v>49</v>
      </c>
      <c r="P137" s="27">
        <f>SUM(H2:H122)</f>
        <v>1436</v>
      </c>
    </row>
    <row r="138" spans="1:16" x14ac:dyDescent="0.45">
      <c r="O138" t="s">
        <v>50</v>
      </c>
      <c r="P138" s="27">
        <f>P137*10</f>
        <v>14360</v>
      </c>
    </row>
    <row r="142" spans="1:16" x14ac:dyDescent="0.45">
      <c r="O142" t="s">
        <v>54</v>
      </c>
      <c r="P142" s="60">
        <f>1-(P137/P131)</f>
        <v>0.98041328513946668</v>
      </c>
    </row>
    <row r="144" spans="1:16" x14ac:dyDescent="0.45">
      <c r="O144" s="6" t="s">
        <v>56</v>
      </c>
      <c r="P144" s="6">
        <f>COUNT(H2:H122)</f>
        <v>121</v>
      </c>
    </row>
    <row r="145" spans="15:16" x14ac:dyDescent="0.45">
      <c r="O145" s="6" t="s">
        <v>57</v>
      </c>
      <c r="P145" s="6">
        <v>4</v>
      </c>
    </row>
    <row r="146" spans="15:16" x14ac:dyDescent="0.45">
      <c r="O146" s="6" t="s">
        <v>58</v>
      </c>
      <c r="P146" s="61">
        <f>1-P145/P144</f>
        <v>0.96694214876033058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6089F-9C66-476F-B5CA-E6365F767E66}">
  <dimension ref="A1:Q133"/>
  <sheetViews>
    <sheetView zoomScale="85" zoomScaleNormal="85" workbookViewId="0">
      <pane xSplit="1" ySplit="1" topLeftCell="B2" activePane="bottomRight" state="frozen"/>
      <selection activeCell="B35" sqref="B35"/>
      <selection pane="topRight" activeCell="B35" sqref="B35"/>
      <selection pane="bottomLeft" activeCell="B35" sqref="B35"/>
      <selection pane="bottomRight" activeCell="N14" sqref="N14"/>
    </sheetView>
  </sheetViews>
  <sheetFormatPr baseColWidth="10" defaultColWidth="8.73046875" defaultRowHeight="14.25" x14ac:dyDescent="0.45"/>
  <cols>
    <col min="1" max="2" width="9.06640625" style="1" customWidth="1"/>
    <col min="3" max="3" width="9.06640625" style="29" customWidth="1"/>
    <col min="4" max="5" width="9.06640625" style="1" customWidth="1"/>
    <col min="6" max="12" width="9.06640625" style="6" customWidth="1"/>
    <col min="13" max="16" width="9.06640625" customWidth="1"/>
    <col min="17" max="17" width="10.73046875" customWidth="1"/>
    <col min="18" max="21" width="8.73046875" customWidth="1"/>
    <col min="24" max="24" width="8.73046875" customWidth="1"/>
  </cols>
  <sheetData>
    <row r="1" spans="1:17" s="10" customFormat="1" ht="31.5" customHeight="1" x14ac:dyDescent="0.45">
      <c r="A1" s="25" t="s">
        <v>0</v>
      </c>
      <c r="B1" s="26" t="s">
        <v>1</v>
      </c>
      <c r="C1" s="26" t="s">
        <v>2</v>
      </c>
      <c r="D1" s="10" t="s">
        <v>3</v>
      </c>
      <c r="E1" s="10" t="s">
        <v>12</v>
      </c>
      <c r="F1" s="54" t="s">
        <v>4</v>
      </c>
      <c r="G1" s="28" t="s">
        <v>5</v>
      </c>
      <c r="H1" s="28" t="s">
        <v>6</v>
      </c>
      <c r="I1" s="54" t="s">
        <v>7</v>
      </c>
      <c r="J1" s="54" t="s">
        <v>36</v>
      </c>
      <c r="K1" s="28" t="s">
        <v>8</v>
      </c>
      <c r="L1" s="28" t="s">
        <v>9</v>
      </c>
    </row>
    <row r="2" spans="1:17" x14ac:dyDescent="0.45">
      <c r="A2" s="23">
        <v>39083</v>
      </c>
      <c r="B2" s="29">
        <v>352</v>
      </c>
      <c r="C2" s="29">
        <v>350</v>
      </c>
      <c r="D2" s="33"/>
      <c r="E2" s="33"/>
      <c r="F2" s="6">
        <v>1000</v>
      </c>
      <c r="G2" s="6">
        <f t="shared" ref="G2:G65" si="0">MIN(B2,F2)</f>
        <v>352</v>
      </c>
      <c r="H2" s="6">
        <f t="shared" ref="H2:H65" si="1">B2-G2</f>
        <v>0</v>
      </c>
      <c r="I2" s="6">
        <f>F2-G2</f>
        <v>648</v>
      </c>
      <c r="J2" s="33"/>
      <c r="K2" s="6">
        <v>0</v>
      </c>
      <c r="L2" s="6">
        <f>MAX(0,D2-F2-K2)</f>
        <v>0</v>
      </c>
      <c r="M2" s="27"/>
      <c r="N2" s="27"/>
    </row>
    <row r="3" spans="1:17" x14ac:dyDescent="0.45">
      <c r="A3" s="23">
        <v>39114</v>
      </c>
      <c r="B3" s="29">
        <v>335</v>
      </c>
      <c r="C3" s="29">
        <v>348</v>
      </c>
      <c r="D3" s="33"/>
      <c r="E3" s="33"/>
      <c r="F3" s="6">
        <f>I2+K2</f>
        <v>648</v>
      </c>
      <c r="G3" s="6">
        <f t="shared" si="0"/>
        <v>335</v>
      </c>
      <c r="H3" s="6">
        <f t="shared" si="1"/>
        <v>0</v>
      </c>
      <c r="I3" s="6">
        <f>F3-G3</f>
        <v>313</v>
      </c>
      <c r="J3" s="33"/>
      <c r="K3" s="6">
        <f>L2</f>
        <v>0</v>
      </c>
      <c r="L3" s="6">
        <f>MAX(0,D3-F3-K3)</f>
        <v>0</v>
      </c>
      <c r="M3" s="27"/>
      <c r="N3" s="27"/>
      <c r="P3" s="2"/>
    </row>
    <row r="4" spans="1:17" x14ac:dyDescent="0.45">
      <c r="A4" s="23">
        <v>39142</v>
      </c>
      <c r="B4" s="29">
        <v>365</v>
      </c>
      <c r="C4" s="29">
        <v>367</v>
      </c>
      <c r="D4" s="33"/>
      <c r="E4" s="33"/>
      <c r="F4" s="6">
        <f t="shared" ref="F4:F67" si="2">I3+K3</f>
        <v>313</v>
      </c>
      <c r="G4" s="6">
        <f t="shared" si="0"/>
        <v>313</v>
      </c>
      <c r="H4" s="6">
        <f t="shared" si="1"/>
        <v>52</v>
      </c>
      <c r="I4" s="6">
        <f t="shared" ref="I4:I67" si="3">F4-G4</f>
        <v>0</v>
      </c>
      <c r="J4" s="33"/>
      <c r="K4" s="6">
        <f t="shared" ref="K4:K67" si="4">L3</f>
        <v>0</v>
      </c>
      <c r="L4" s="6">
        <f t="shared" ref="L4:L67" si="5">MAX(0,D4-F4-K4)</f>
        <v>0</v>
      </c>
      <c r="M4" s="27"/>
      <c r="N4" s="27"/>
      <c r="P4" s="2"/>
    </row>
    <row r="5" spans="1:17" x14ac:dyDescent="0.45">
      <c r="A5" s="23">
        <v>39173</v>
      </c>
      <c r="B5" s="29">
        <v>360</v>
      </c>
      <c r="C5" s="29">
        <v>379</v>
      </c>
      <c r="D5" s="33"/>
      <c r="E5" s="33"/>
      <c r="F5" s="6">
        <f t="shared" si="2"/>
        <v>0</v>
      </c>
      <c r="G5" s="6">
        <f t="shared" si="0"/>
        <v>0</v>
      </c>
      <c r="H5" s="6">
        <f>B5-G5</f>
        <v>360</v>
      </c>
      <c r="I5" s="6">
        <f>F5-G5</f>
        <v>0</v>
      </c>
      <c r="J5" s="33"/>
      <c r="K5" s="6">
        <f t="shared" si="4"/>
        <v>0</v>
      </c>
      <c r="L5" s="6">
        <f t="shared" si="5"/>
        <v>0</v>
      </c>
      <c r="M5" s="27"/>
      <c r="N5" s="27"/>
    </row>
    <row r="6" spans="1:17" x14ac:dyDescent="0.45">
      <c r="A6" s="23">
        <v>39203</v>
      </c>
      <c r="B6" s="29">
        <v>431</v>
      </c>
      <c r="C6" s="29">
        <v>364</v>
      </c>
      <c r="D6" s="33"/>
      <c r="E6" s="33"/>
      <c r="F6" s="6">
        <f t="shared" si="2"/>
        <v>0</v>
      </c>
      <c r="G6" s="6">
        <f>MIN(B6,F6)</f>
        <v>0</v>
      </c>
      <c r="H6" s="6">
        <f t="shared" si="1"/>
        <v>431</v>
      </c>
      <c r="I6" s="6">
        <f t="shared" si="3"/>
        <v>0</v>
      </c>
      <c r="J6" s="33"/>
      <c r="K6" s="6">
        <f>L5</f>
        <v>0</v>
      </c>
      <c r="L6" s="6">
        <f t="shared" si="5"/>
        <v>0</v>
      </c>
      <c r="M6" s="27"/>
      <c r="N6" s="27"/>
    </row>
    <row r="7" spans="1:17" x14ac:dyDescent="0.45">
      <c r="A7" s="23">
        <v>39234</v>
      </c>
      <c r="B7" s="29">
        <v>477</v>
      </c>
      <c r="C7" s="29">
        <v>378</v>
      </c>
      <c r="D7" s="33"/>
      <c r="E7" s="33"/>
      <c r="F7" s="6">
        <f t="shared" si="2"/>
        <v>0</v>
      </c>
      <c r="G7" s="6">
        <f t="shared" si="0"/>
        <v>0</v>
      </c>
      <c r="H7" s="6">
        <f>B7-G7</f>
        <v>477</v>
      </c>
      <c r="I7" s="6">
        <f t="shared" si="3"/>
        <v>0</v>
      </c>
      <c r="J7" s="33"/>
      <c r="K7" s="6">
        <f t="shared" si="4"/>
        <v>0</v>
      </c>
      <c r="L7" s="6">
        <f t="shared" si="5"/>
        <v>0</v>
      </c>
      <c r="M7" s="27"/>
      <c r="N7" s="27"/>
      <c r="P7" s="2"/>
    </row>
    <row r="8" spans="1:17" x14ac:dyDescent="0.45">
      <c r="A8" s="23">
        <v>39264</v>
      </c>
      <c r="B8" s="29">
        <v>403</v>
      </c>
      <c r="C8" s="29">
        <v>356</v>
      </c>
      <c r="D8" s="33"/>
      <c r="E8" s="33"/>
      <c r="F8" s="6">
        <f t="shared" si="2"/>
        <v>0</v>
      </c>
      <c r="G8" s="6">
        <f t="shared" si="0"/>
        <v>0</v>
      </c>
      <c r="H8" s="6">
        <f t="shared" si="1"/>
        <v>403</v>
      </c>
      <c r="I8" s="6">
        <f t="shared" si="3"/>
        <v>0</v>
      </c>
      <c r="J8" s="33"/>
      <c r="K8" s="6">
        <f t="shared" si="4"/>
        <v>0</v>
      </c>
      <c r="L8" s="6">
        <f t="shared" si="5"/>
        <v>0</v>
      </c>
      <c r="M8" s="27"/>
      <c r="N8" s="27"/>
      <c r="P8" s="30"/>
    </row>
    <row r="9" spans="1:17" x14ac:dyDescent="0.45">
      <c r="A9" s="23">
        <v>39295</v>
      </c>
      <c r="B9" s="29">
        <v>348</v>
      </c>
      <c r="C9" s="29">
        <v>434</v>
      </c>
      <c r="D9" s="33"/>
      <c r="E9" s="33"/>
      <c r="F9" s="6">
        <f t="shared" si="2"/>
        <v>0</v>
      </c>
      <c r="G9" s="6">
        <f t="shared" si="0"/>
        <v>0</v>
      </c>
      <c r="H9" s="6">
        <f t="shared" si="1"/>
        <v>348</v>
      </c>
      <c r="I9" s="6">
        <f t="shared" si="3"/>
        <v>0</v>
      </c>
      <c r="J9" s="33"/>
      <c r="K9" s="6">
        <f t="shared" si="4"/>
        <v>0</v>
      </c>
      <c r="L9" s="6">
        <f t="shared" si="5"/>
        <v>0</v>
      </c>
      <c r="M9" s="27"/>
      <c r="N9" s="27"/>
      <c r="P9" s="30"/>
    </row>
    <row r="10" spans="1:17" x14ac:dyDescent="0.45">
      <c r="A10" s="23">
        <v>39326</v>
      </c>
      <c r="B10" s="29">
        <v>271</v>
      </c>
      <c r="C10" s="29">
        <v>433</v>
      </c>
      <c r="D10" s="33"/>
      <c r="E10" s="33"/>
      <c r="F10" s="6">
        <f t="shared" si="2"/>
        <v>0</v>
      </c>
      <c r="G10" s="6">
        <f t="shared" si="0"/>
        <v>0</v>
      </c>
      <c r="H10" s="6">
        <f t="shared" si="1"/>
        <v>271</v>
      </c>
      <c r="I10" s="6">
        <f t="shared" si="3"/>
        <v>0</v>
      </c>
      <c r="J10" s="33"/>
      <c r="K10" s="6">
        <f t="shared" si="4"/>
        <v>0</v>
      </c>
      <c r="L10" s="6">
        <f t="shared" si="5"/>
        <v>0</v>
      </c>
      <c r="M10" s="27"/>
      <c r="N10" s="27"/>
    </row>
    <row r="11" spans="1:17" x14ac:dyDescent="0.45">
      <c r="A11" s="23">
        <v>39356</v>
      </c>
      <c r="B11" s="29">
        <v>562</v>
      </c>
      <c r="C11" s="29">
        <v>421</v>
      </c>
      <c r="D11" s="33"/>
      <c r="E11" s="33"/>
      <c r="F11" s="6">
        <f t="shared" si="2"/>
        <v>0</v>
      </c>
      <c r="G11" s="6">
        <f t="shared" si="0"/>
        <v>0</v>
      </c>
      <c r="H11" s="6">
        <f t="shared" si="1"/>
        <v>562</v>
      </c>
      <c r="I11" s="6">
        <f t="shared" si="3"/>
        <v>0</v>
      </c>
      <c r="J11" s="33"/>
      <c r="K11" s="6">
        <f t="shared" si="4"/>
        <v>0</v>
      </c>
      <c r="L11" s="6">
        <f t="shared" si="5"/>
        <v>0</v>
      </c>
      <c r="M11" s="27"/>
      <c r="N11" s="27"/>
      <c r="P11" s="27"/>
    </row>
    <row r="12" spans="1:17" x14ac:dyDescent="0.45">
      <c r="A12" s="23">
        <v>39387</v>
      </c>
      <c r="B12" s="29">
        <v>525</v>
      </c>
      <c r="C12" s="29">
        <v>486</v>
      </c>
      <c r="D12" s="33"/>
      <c r="E12" s="33"/>
      <c r="F12" s="6">
        <f t="shared" si="2"/>
        <v>0</v>
      </c>
      <c r="G12" s="6">
        <f t="shared" si="0"/>
        <v>0</v>
      </c>
      <c r="H12" s="6">
        <f t="shared" si="1"/>
        <v>525</v>
      </c>
      <c r="I12" s="6">
        <f t="shared" si="3"/>
        <v>0</v>
      </c>
      <c r="J12" s="33"/>
      <c r="K12" s="6">
        <f t="shared" si="4"/>
        <v>0</v>
      </c>
      <c r="L12" s="6">
        <f t="shared" si="5"/>
        <v>0</v>
      </c>
      <c r="M12" s="27"/>
      <c r="N12" s="27"/>
      <c r="P12" s="27"/>
    </row>
    <row r="13" spans="1:17" x14ac:dyDescent="0.45">
      <c r="A13" s="23">
        <v>39417</v>
      </c>
      <c r="B13" s="29">
        <v>512</v>
      </c>
      <c r="C13" s="29">
        <v>423</v>
      </c>
      <c r="D13" s="33"/>
      <c r="E13" s="33"/>
      <c r="F13" s="6">
        <f t="shared" si="2"/>
        <v>0</v>
      </c>
      <c r="G13" s="6">
        <f t="shared" si="0"/>
        <v>0</v>
      </c>
      <c r="H13" s="6">
        <f t="shared" si="1"/>
        <v>512</v>
      </c>
      <c r="I13" s="6">
        <f t="shared" si="3"/>
        <v>0</v>
      </c>
      <c r="J13" s="33"/>
      <c r="K13" s="6">
        <f t="shared" si="4"/>
        <v>0</v>
      </c>
      <c r="L13" s="6">
        <f t="shared" si="5"/>
        <v>0</v>
      </c>
      <c r="M13" s="27"/>
      <c r="N13" s="27"/>
      <c r="P13" s="27"/>
    </row>
    <row r="14" spans="1:17" x14ac:dyDescent="0.45">
      <c r="A14" s="23">
        <v>39448</v>
      </c>
      <c r="B14" s="29">
        <v>368</v>
      </c>
      <c r="C14" s="29">
        <v>444</v>
      </c>
      <c r="D14" s="33"/>
      <c r="E14" s="33"/>
      <c r="F14" s="6">
        <f t="shared" si="2"/>
        <v>0</v>
      </c>
      <c r="G14" s="6">
        <f t="shared" si="0"/>
        <v>0</v>
      </c>
      <c r="H14" s="6">
        <f t="shared" si="1"/>
        <v>368</v>
      </c>
      <c r="I14" s="6">
        <f t="shared" si="3"/>
        <v>0</v>
      </c>
      <c r="J14" s="33"/>
      <c r="K14" s="6">
        <f t="shared" si="4"/>
        <v>0</v>
      </c>
      <c r="L14" s="6">
        <f t="shared" si="5"/>
        <v>0</v>
      </c>
      <c r="M14" s="27"/>
      <c r="N14" s="27"/>
      <c r="P14" s="32"/>
    </row>
    <row r="15" spans="1:17" x14ac:dyDescent="0.45">
      <c r="A15" s="23">
        <v>39479</v>
      </c>
      <c r="B15" s="29">
        <v>474</v>
      </c>
      <c r="C15" s="29">
        <v>422</v>
      </c>
      <c r="D15" s="33"/>
      <c r="E15" s="33"/>
      <c r="F15" s="6">
        <f t="shared" si="2"/>
        <v>0</v>
      </c>
      <c r="G15" s="6">
        <f t="shared" si="0"/>
        <v>0</v>
      </c>
      <c r="H15" s="6">
        <f t="shared" si="1"/>
        <v>474</v>
      </c>
      <c r="I15" s="6">
        <f t="shared" si="3"/>
        <v>0</v>
      </c>
      <c r="J15" s="33"/>
      <c r="K15" s="6">
        <f t="shared" si="4"/>
        <v>0</v>
      </c>
      <c r="L15" s="6">
        <f t="shared" si="5"/>
        <v>0</v>
      </c>
      <c r="M15" s="27"/>
      <c r="N15" s="27"/>
      <c r="Q15" s="31"/>
    </row>
    <row r="16" spans="1:17" x14ac:dyDescent="0.45">
      <c r="A16" s="23">
        <v>39508</v>
      </c>
      <c r="B16" s="29">
        <v>379</v>
      </c>
      <c r="C16" s="29">
        <v>477</v>
      </c>
      <c r="D16" s="33"/>
      <c r="E16" s="33"/>
      <c r="F16" s="6">
        <f t="shared" si="2"/>
        <v>0</v>
      </c>
      <c r="G16" s="6">
        <f t="shared" si="0"/>
        <v>0</v>
      </c>
      <c r="H16" s="6">
        <f t="shared" si="1"/>
        <v>379</v>
      </c>
      <c r="I16" s="6">
        <f t="shared" si="3"/>
        <v>0</v>
      </c>
      <c r="J16" s="33"/>
      <c r="K16" s="6">
        <f t="shared" si="4"/>
        <v>0</v>
      </c>
      <c r="L16" s="6">
        <f t="shared" si="5"/>
        <v>0</v>
      </c>
      <c r="M16" s="27"/>
      <c r="N16" s="27"/>
      <c r="Q16" s="31"/>
    </row>
    <row r="17" spans="1:17" x14ac:dyDescent="0.45">
      <c r="A17" s="23">
        <v>39539</v>
      </c>
      <c r="B17" s="29">
        <v>593</v>
      </c>
      <c r="C17" s="29">
        <v>469</v>
      </c>
      <c r="D17" s="33"/>
      <c r="E17" s="33"/>
      <c r="F17" s="6">
        <f t="shared" si="2"/>
        <v>0</v>
      </c>
      <c r="G17" s="6">
        <f t="shared" si="0"/>
        <v>0</v>
      </c>
      <c r="H17" s="6">
        <f t="shared" si="1"/>
        <v>593</v>
      </c>
      <c r="I17" s="6">
        <f t="shared" si="3"/>
        <v>0</v>
      </c>
      <c r="J17" s="33"/>
      <c r="K17" s="6">
        <f t="shared" si="4"/>
        <v>0</v>
      </c>
      <c r="L17" s="6">
        <f t="shared" si="5"/>
        <v>0</v>
      </c>
      <c r="M17" s="27"/>
      <c r="N17" s="27"/>
      <c r="Q17" s="31"/>
    </row>
    <row r="18" spans="1:17" x14ac:dyDescent="0.45">
      <c r="A18" s="23">
        <v>39569</v>
      </c>
      <c r="B18" s="29">
        <v>441</v>
      </c>
      <c r="C18" s="29">
        <v>508</v>
      </c>
      <c r="D18" s="33"/>
      <c r="E18" s="33"/>
      <c r="F18" s="6">
        <f t="shared" si="2"/>
        <v>0</v>
      </c>
      <c r="G18" s="6">
        <f t="shared" si="0"/>
        <v>0</v>
      </c>
      <c r="H18" s="6">
        <f t="shared" si="1"/>
        <v>441</v>
      </c>
      <c r="I18" s="6">
        <f t="shared" si="3"/>
        <v>0</v>
      </c>
      <c r="J18" s="33"/>
      <c r="K18" s="6">
        <f t="shared" si="4"/>
        <v>0</v>
      </c>
      <c r="L18" s="6">
        <f t="shared" si="5"/>
        <v>0</v>
      </c>
      <c r="M18" s="27"/>
      <c r="N18" s="27"/>
    </row>
    <row r="19" spans="1:17" x14ac:dyDescent="0.45">
      <c r="A19" s="23">
        <v>39600</v>
      </c>
      <c r="B19" s="29">
        <v>593</v>
      </c>
      <c r="C19" s="29">
        <v>484</v>
      </c>
      <c r="D19" s="33"/>
      <c r="E19" s="33"/>
      <c r="F19" s="6">
        <f t="shared" si="2"/>
        <v>0</v>
      </c>
      <c r="G19" s="6">
        <f t="shared" si="0"/>
        <v>0</v>
      </c>
      <c r="H19" s="6">
        <f t="shared" si="1"/>
        <v>593</v>
      </c>
      <c r="I19" s="6">
        <f t="shared" si="3"/>
        <v>0</v>
      </c>
      <c r="J19" s="33"/>
      <c r="K19" s="6">
        <f t="shared" si="4"/>
        <v>0</v>
      </c>
      <c r="L19" s="6">
        <f t="shared" si="5"/>
        <v>0</v>
      </c>
      <c r="M19" s="27"/>
      <c r="N19" s="27"/>
    </row>
    <row r="20" spans="1:17" x14ac:dyDescent="0.45">
      <c r="A20" s="23">
        <v>39630</v>
      </c>
      <c r="B20" s="29">
        <v>386</v>
      </c>
      <c r="C20" s="29">
        <v>455</v>
      </c>
      <c r="D20" s="33"/>
      <c r="E20" s="33"/>
      <c r="F20" s="6">
        <f t="shared" si="2"/>
        <v>0</v>
      </c>
      <c r="G20" s="6">
        <f t="shared" si="0"/>
        <v>0</v>
      </c>
      <c r="H20" s="6">
        <f t="shared" si="1"/>
        <v>386</v>
      </c>
      <c r="I20" s="6">
        <f t="shared" si="3"/>
        <v>0</v>
      </c>
      <c r="J20" s="33"/>
      <c r="K20" s="6">
        <f t="shared" si="4"/>
        <v>0</v>
      </c>
      <c r="L20" s="6">
        <f t="shared" si="5"/>
        <v>0</v>
      </c>
      <c r="M20" s="27"/>
      <c r="N20" s="27"/>
    </row>
    <row r="21" spans="1:17" x14ac:dyDescent="0.45">
      <c r="A21" s="23">
        <v>39661</v>
      </c>
      <c r="B21" s="29">
        <v>278</v>
      </c>
      <c r="C21" s="29">
        <v>505</v>
      </c>
      <c r="D21" s="33"/>
      <c r="E21" s="33"/>
      <c r="F21" s="6">
        <f t="shared" si="2"/>
        <v>0</v>
      </c>
      <c r="G21" s="6">
        <f t="shared" si="0"/>
        <v>0</v>
      </c>
      <c r="H21" s="6">
        <f t="shared" si="1"/>
        <v>278</v>
      </c>
      <c r="I21" s="6">
        <f t="shared" si="3"/>
        <v>0</v>
      </c>
      <c r="J21" s="33"/>
      <c r="K21" s="6">
        <f t="shared" si="4"/>
        <v>0</v>
      </c>
      <c r="L21" s="6">
        <f t="shared" si="5"/>
        <v>0</v>
      </c>
      <c r="M21" s="27"/>
      <c r="N21" s="27"/>
    </row>
    <row r="22" spans="1:17" x14ac:dyDescent="0.45">
      <c r="A22" s="23">
        <v>39692</v>
      </c>
      <c r="B22" s="29">
        <v>371</v>
      </c>
      <c r="C22" s="29">
        <v>452</v>
      </c>
      <c r="D22" s="33"/>
      <c r="E22" s="33"/>
      <c r="F22" s="6">
        <f t="shared" si="2"/>
        <v>0</v>
      </c>
      <c r="G22" s="6">
        <f t="shared" si="0"/>
        <v>0</v>
      </c>
      <c r="H22" s="6">
        <f t="shared" si="1"/>
        <v>371</v>
      </c>
      <c r="I22" s="6">
        <f t="shared" si="3"/>
        <v>0</v>
      </c>
      <c r="J22" s="33"/>
      <c r="K22" s="6">
        <f t="shared" si="4"/>
        <v>0</v>
      </c>
      <c r="L22" s="6">
        <f t="shared" si="5"/>
        <v>0</v>
      </c>
      <c r="M22" s="27"/>
      <c r="N22" s="27"/>
    </row>
    <row r="23" spans="1:17" x14ac:dyDescent="0.45">
      <c r="A23" s="23">
        <v>39722</v>
      </c>
      <c r="B23" s="29">
        <v>395</v>
      </c>
      <c r="C23" s="29">
        <v>462</v>
      </c>
      <c r="D23" s="33"/>
      <c r="E23" s="33"/>
      <c r="F23" s="6">
        <f t="shared" si="2"/>
        <v>0</v>
      </c>
      <c r="G23" s="6">
        <f t="shared" si="0"/>
        <v>0</v>
      </c>
      <c r="H23" s="6">
        <f t="shared" si="1"/>
        <v>395</v>
      </c>
      <c r="I23" s="6">
        <f t="shared" si="3"/>
        <v>0</v>
      </c>
      <c r="J23" s="33"/>
      <c r="K23" s="6">
        <f t="shared" si="4"/>
        <v>0</v>
      </c>
      <c r="L23" s="6">
        <f t="shared" si="5"/>
        <v>0</v>
      </c>
      <c r="M23" s="27"/>
      <c r="N23" s="27"/>
    </row>
    <row r="24" spans="1:17" x14ac:dyDescent="0.45">
      <c r="A24" s="23">
        <v>39753</v>
      </c>
      <c r="B24" s="29">
        <v>262</v>
      </c>
      <c r="C24" s="29">
        <v>444</v>
      </c>
      <c r="D24" s="33"/>
      <c r="E24" s="33"/>
      <c r="F24" s="6">
        <f t="shared" si="2"/>
        <v>0</v>
      </c>
      <c r="G24" s="6">
        <f t="shared" si="0"/>
        <v>0</v>
      </c>
      <c r="H24" s="6">
        <f t="shared" si="1"/>
        <v>262</v>
      </c>
      <c r="I24" s="6">
        <f t="shared" si="3"/>
        <v>0</v>
      </c>
      <c r="J24" s="33"/>
      <c r="K24" s="6">
        <f t="shared" si="4"/>
        <v>0</v>
      </c>
      <c r="L24" s="6">
        <f t="shared" si="5"/>
        <v>0</v>
      </c>
      <c r="M24" s="27"/>
      <c r="N24" s="27"/>
    </row>
    <row r="25" spans="1:17" x14ac:dyDescent="0.45">
      <c r="A25" s="23">
        <v>39783</v>
      </c>
      <c r="B25" s="29">
        <v>423</v>
      </c>
      <c r="C25" s="29">
        <v>304</v>
      </c>
      <c r="D25" s="33"/>
      <c r="E25" s="33"/>
      <c r="F25" s="6">
        <f t="shared" si="2"/>
        <v>0</v>
      </c>
      <c r="G25" s="6">
        <f t="shared" si="0"/>
        <v>0</v>
      </c>
      <c r="H25" s="6">
        <f t="shared" si="1"/>
        <v>423</v>
      </c>
      <c r="I25" s="6">
        <f t="shared" si="3"/>
        <v>0</v>
      </c>
      <c r="J25" s="33"/>
      <c r="K25" s="6">
        <f t="shared" si="4"/>
        <v>0</v>
      </c>
      <c r="L25" s="6">
        <f t="shared" si="5"/>
        <v>0</v>
      </c>
      <c r="M25" s="27"/>
      <c r="N25" s="27"/>
    </row>
    <row r="26" spans="1:17" x14ac:dyDescent="0.45">
      <c r="A26" s="23">
        <v>39814</v>
      </c>
      <c r="B26" s="29">
        <v>159</v>
      </c>
      <c r="C26" s="29">
        <v>312</v>
      </c>
      <c r="D26" s="33"/>
      <c r="E26" s="33"/>
      <c r="F26" s="6">
        <f t="shared" si="2"/>
        <v>0</v>
      </c>
      <c r="G26" s="6">
        <f t="shared" si="0"/>
        <v>0</v>
      </c>
      <c r="H26" s="6">
        <f t="shared" si="1"/>
        <v>159</v>
      </c>
      <c r="I26" s="6">
        <f t="shared" si="3"/>
        <v>0</v>
      </c>
      <c r="J26" s="33"/>
      <c r="K26" s="6">
        <f t="shared" si="4"/>
        <v>0</v>
      </c>
      <c r="L26" s="6">
        <f t="shared" si="5"/>
        <v>0</v>
      </c>
      <c r="M26" s="27"/>
      <c r="N26" s="27"/>
    </row>
    <row r="27" spans="1:17" x14ac:dyDescent="0.45">
      <c r="A27" s="23">
        <v>39845</v>
      </c>
      <c r="B27" s="29">
        <v>292</v>
      </c>
      <c r="C27" s="29">
        <v>240</v>
      </c>
      <c r="D27" s="33"/>
      <c r="E27" s="33"/>
      <c r="F27" s="6">
        <f t="shared" si="2"/>
        <v>0</v>
      </c>
      <c r="G27" s="6">
        <f t="shared" si="0"/>
        <v>0</v>
      </c>
      <c r="H27" s="6">
        <f t="shared" si="1"/>
        <v>292</v>
      </c>
      <c r="I27" s="6">
        <f t="shared" si="3"/>
        <v>0</v>
      </c>
      <c r="J27" s="33"/>
      <c r="K27" s="6">
        <f t="shared" si="4"/>
        <v>0</v>
      </c>
      <c r="L27" s="6">
        <f t="shared" si="5"/>
        <v>0</v>
      </c>
      <c r="M27" s="27"/>
      <c r="N27" s="27"/>
    </row>
    <row r="28" spans="1:17" x14ac:dyDescent="0.45">
      <c r="A28" s="23">
        <v>39873</v>
      </c>
      <c r="B28" s="29">
        <v>330</v>
      </c>
      <c r="C28" s="29">
        <v>251</v>
      </c>
      <c r="D28" s="33"/>
      <c r="E28" s="33"/>
      <c r="F28" s="6">
        <f t="shared" si="2"/>
        <v>0</v>
      </c>
      <c r="G28" s="6">
        <f t="shared" si="0"/>
        <v>0</v>
      </c>
      <c r="H28" s="6">
        <f t="shared" si="1"/>
        <v>330</v>
      </c>
      <c r="I28" s="6">
        <f t="shared" si="3"/>
        <v>0</v>
      </c>
      <c r="J28" s="33"/>
      <c r="K28" s="6">
        <f t="shared" si="4"/>
        <v>0</v>
      </c>
      <c r="L28" s="6">
        <f t="shared" si="5"/>
        <v>0</v>
      </c>
      <c r="M28" s="27"/>
      <c r="N28" s="27"/>
    </row>
    <row r="29" spans="1:17" x14ac:dyDescent="0.45">
      <c r="A29" s="23">
        <v>39904</v>
      </c>
      <c r="B29" s="29">
        <v>278</v>
      </c>
      <c r="C29" s="29">
        <v>267</v>
      </c>
      <c r="D29" s="33"/>
      <c r="E29" s="33"/>
      <c r="F29" s="6">
        <f t="shared" si="2"/>
        <v>0</v>
      </c>
      <c r="G29" s="6">
        <f t="shared" si="0"/>
        <v>0</v>
      </c>
      <c r="H29" s="6">
        <f t="shared" si="1"/>
        <v>278</v>
      </c>
      <c r="I29" s="6">
        <f t="shared" si="3"/>
        <v>0</v>
      </c>
      <c r="J29" s="33"/>
      <c r="K29" s="6">
        <f t="shared" si="4"/>
        <v>0</v>
      </c>
      <c r="L29" s="6">
        <f t="shared" si="5"/>
        <v>0</v>
      </c>
      <c r="M29" s="27"/>
      <c r="N29" s="27"/>
    </row>
    <row r="30" spans="1:17" x14ac:dyDescent="0.45">
      <c r="A30" s="23">
        <v>39934</v>
      </c>
      <c r="B30" s="29">
        <v>389</v>
      </c>
      <c r="C30" s="29">
        <v>249</v>
      </c>
      <c r="D30" s="33"/>
      <c r="E30" s="33"/>
      <c r="F30" s="6">
        <f t="shared" si="2"/>
        <v>0</v>
      </c>
      <c r="G30" s="6">
        <f t="shared" si="0"/>
        <v>0</v>
      </c>
      <c r="H30" s="6">
        <f t="shared" si="1"/>
        <v>389</v>
      </c>
      <c r="I30" s="6">
        <f t="shared" si="3"/>
        <v>0</v>
      </c>
      <c r="J30" s="33"/>
      <c r="K30" s="6">
        <f t="shared" si="4"/>
        <v>0</v>
      </c>
      <c r="L30" s="6">
        <f t="shared" si="5"/>
        <v>0</v>
      </c>
      <c r="M30" s="27"/>
      <c r="N30" s="27"/>
      <c r="Q30" s="37"/>
    </row>
    <row r="31" spans="1:17" x14ac:dyDescent="0.45">
      <c r="A31" s="23">
        <v>39965</v>
      </c>
      <c r="B31" s="29">
        <v>383</v>
      </c>
      <c r="C31" s="29">
        <v>276</v>
      </c>
      <c r="D31" s="33"/>
      <c r="E31" s="33"/>
      <c r="F31" s="6">
        <f t="shared" si="2"/>
        <v>0</v>
      </c>
      <c r="G31" s="6">
        <f t="shared" si="0"/>
        <v>0</v>
      </c>
      <c r="H31" s="6">
        <f t="shared" si="1"/>
        <v>383</v>
      </c>
      <c r="I31" s="6">
        <f t="shared" si="3"/>
        <v>0</v>
      </c>
      <c r="J31" s="33"/>
      <c r="K31" s="6">
        <f t="shared" si="4"/>
        <v>0</v>
      </c>
      <c r="L31" s="6">
        <f t="shared" si="5"/>
        <v>0</v>
      </c>
      <c r="M31" s="27"/>
      <c r="N31" s="27"/>
      <c r="Q31" s="37"/>
    </row>
    <row r="32" spans="1:17" x14ac:dyDescent="0.45">
      <c r="A32" s="23">
        <v>39995</v>
      </c>
      <c r="B32" s="29">
        <v>378</v>
      </c>
      <c r="C32" s="29">
        <v>263</v>
      </c>
      <c r="D32" s="33"/>
      <c r="E32" s="33"/>
      <c r="F32" s="6">
        <f t="shared" si="2"/>
        <v>0</v>
      </c>
      <c r="G32" s="6">
        <f t="shared" si="0"/>
        <v>0</v>
      </c>
      <c r="H32" s="6">
        <f t="shared" si="1"/>
        <v>378</v>
      </c>
      <c r="I32" s="6">
        <f t="shared" si="3"/>
        <v>0</v>
      </c>
      <c r="J32" s="33"/>
      <c r="K32" s="6">
        <f t="shared" si="4"/>
        <v>0</v>
      </c>
      <c r="L32" s="6">
        <f t="shared" si="5"/>
        <v>0</v>
      </c>
      <c r="M32" s="27"/>
      <c r="N32" s="27"/>
      <c r="Q32" s="37"/>
    </row>
    <row r="33" spans="1:17" x14ac:dyDescent="0.45">
      <c r="A33" s="23">
        <v>40026</v>
      </c>
      <c r="B33" s="29">
        <v>377</v>
      </c>
      <c r="C33" s="29">
        <v>346</v>
      </c>
      <c r="D33" s="33"/>
      <c r="E33" s="33"/>
      <c r="F33" s="6">
        <f t="shared" si="2"/>
        <v>0</v>
      </c>
      <c r="G33" s="6">
        <f t="shared" si="0"/>
        <v>0</v>
      </c>
      <c r="H33" s="6">
        <f t="shared" si="1"/>
        <v>377</v>
      </c>
      <c r="I33" s="6">
        <f t="shared" si="3"/>
        <v>0</v>
      </c>
      <c r="J33" s="33"/>
      <c r="K33" s="6">
        <f t="shared" si="4"/>
        <v>0</v>
      </c>
      <c r="L33" s="6">
        <f t="shared" si="5"/>
        <v>0</v>
      </c>
      <c r="M33" s="27"/>
      <c r="N33" s="27"/>
      <c r="Q33" s="37"/>
    </row>
    <row r="34" spans="1:17" x14ac:dyDescent="0.45">
      <c r="A34" s="23">
        <v>40057</v>
      </c>
      <c r="B34" s="29">
        <v>447</v>
      </c>
      <c r="C34" s="29">
        <v>380</v>
      </c>
      <c r="D34" s="33"/>
      <c r="E34" s="33"/>
      <c r="F34" s="6">
        <f t="shared" si="2"/>
        <v>0</v>
      </c>
      <c r="G34" s="6">
        <f t="shared" si="0"/>
        <v>0</v>
      </c>
      <c r="H34" s="6">
        <f t="shared" si="1"/>
        <v>447</v>
      </c>
      <c r="I34" s="6">
        <f t="shared" si="3"/>
        <v>0</v>
      </c>
      <c r="J34" s="33"/>
      <c r="K34" s="6">
        <f t="shared" si="4"/>
        <v>0</v>
      </c>
      <c r="L34" s="6">
        <f t="shared" si="5"/>
        <v>0</v>
      </c>
      <c r="M34" s="27"/>
      <c r="N34" s="27"/>
      <c r="Q34" s="55"/>
    </row>
    <row r="35" spans="1:17" x14ac:dyDescent="0.45">
      <c r="A35" s="23">
        <v>40087</v>
      </c>
      <c r="B35" s="29">
        <v>450</v>
      </c>
      <c r="C35" s="29">
        <v>456</v>
      </c>
      <c r="D35" s="33"/>
      <c r="E35" s="33"/>
      <c r="F35" s="6">
        <f t="shared" si="2"/>
        <v>0</v>
      </c>
      <c r="G35" s="6">
        <f t="shared" si="0"/>
        <v>0</v>
      </c>
      <c r="H35" s="6">
        <f t="shared" si="1"/>
        <v>450</v>
      </c>
      <c r="I35" s="6">
        <f t="shared" si="3"/>
        <v>0</v>
      </c>
      <c r="J35" s="33"/>
      <c r="K35" s="6">
        <f t="shared" si="4"/>
        <v>0</v>
      </c>
      <c r="L35" s="6">
        <f t="shared" si="5"/>
        <v>0</v>
      </c>
      <c r="M35" s="27"/>
      <c r="N35" s="27"/>
      <c r="Q35" s="36"/>
    </row>
    <row r="36" spans="1:17" x14ac:dyDescent="0.45">
      <c r="A36" s="23">
        <v>40118</v>
      </c>
      <c r="B36" s="29">
        <v>424</v>
      </c>
      <c r="C36" s="29">
        <v>487</v>
      </c>
      <c r="D36" s="33"/>
      <c r="E36" s="33"/>
      <c r="F36" s="6">
        <f t="shared" si="2"/>
        <v>0</v>
      </c>
      <c r="G36" s="6">
        <f t="shared" si="0"/>
        <v>0</v>
      </c>
      <c r="H36" s="6">
        <f t="shared" si="1"/>
        <v>424</v>
      </c>
      <c r="I36" s="6">
        <f t="shared" si="3"/>
        <v>0</v>
      </c>
      <c r="J36" s="33"/>
      <c r="K36" s="6">
        <f t="shared" si="4"/>
        <v>0</v>
      </c>
      <c r="L36" s="6">
        <f t="shared" si="5"/>
        <v>0</v>
      </c>
      <c r="M36" s="27"/>
      <c r="N36" s="27"/>
      <c r="Q36" s="46"/>
    </row>
    <row r="37" spans="1:17" x14ac:dyDescent="0.45">
      <c r="A37" s="23">
        <v>40148</v>
      </c>
      <c r="B37" s="29">
        <v>551</v>
      </c>
      <c r="C37" s="29">
        <v>401</v>
      </c>
      <c r="D37" s="33"/>
      <c r="E37" s="33"/>
      <c r="F37" s="6">
        <f t="shared" si="2"/>
        <v>0</v>
      </c>
      <c r="G37" s="6">
        <f t="shared" si="0"/>
        <v>0</v>
      </c>
      <c r="H37" s="6">
        <f t="shared" si="1"/>
        <v>551</v>
      </c>
      <c r="I37" s="6">
        <f t="shared" si="3"/>
        <v>0</v>
      </c>
      <c r="J37" s="33"/>
      <c r="K37" s="6">
        <f t="shared" si="4"/>
        <v>0</v>
      </c>
      <c r="L37" s="6">
        <f t="shared" si="5"/>
        <v>0</v>
      </c>
      <c r="M37" s="27"/>
      <c r="N37" s="27"/>
    </row>
    <row r="38" spans="1:17" x14ac:dyDescent="0.45">
      <c r="A38" s="23">
        <v>40179</v>
      </c>
      <c r="B38" s="29">
        <v>260</v>
      </c>
      <c r="C38" s="29">
        <v>446</v>
      </c>
      <c r="D38" s="33"/>
      <c r="E38" s="33"/>
      <c r="F38" s="6">
        <f t="shared" si="2"/>
        <v>0</v>
      </c>
      <c r="G38" s="6">
        <f t="shared" si="0"/>
        <v>0</v>
      </c>
      <c r="H38" s="6">
        <f t="shared" si="1"/>
        <v>260</v>
      </c>
      <c r="I38" s="6">
        <f t="shared" si="3"/>
        <v>0</v>
      </c>
      <c r="J38" s="33"/>
      <c r="K38" s="6">
        <f t="shared" si="4"/>
        <v>0</v>
      </c>
      <c r="L38" s="6">
        <f t="shared" si="5"/>
        <v>0</v>
      </c>
      <c r="M38" s="27"/>
      <c r="N38" s="27"/>
    </row>
    <row r="39" spans="1:17" x14ac:dyDescent="0.45">
      <c r="A39" s="23">
        <v>40210</v>
      </c>
      <c r="B39" s="29">
        <v>416</v>
      </c>
      <c r="C39" s="29">
        <v>391</v>
      </c>
      <c r="D39" s="33"/>
      <c r="E39" s="33"/>
      <c r="F39" s="6">
        <f t="shared" si="2"/>
        <v>0</v>
      </c>
      <c r="G39" s="6">
        <f t="shared" si="0"/>
        <v>0</v>
      </c>
      <c r="H39" s="6">
        <f t="shared" si="1"/>
        <v>416</v>
      </c>
      <c r="I39" s="6">
        <f t="shared" si="3"/>
        <v>0</v>
      </c>
      <c r="J39" s="33"/>
      <c r="K39" s="6">
        <f t="shared" si="4"/>
        <v>0</v>
      </c>
      <c r="L39" s="6">
        <f t="shared" si="5"/>
        <v>0</v>
      </c>
      <c r="M39" s="27"/>
      <c r="N39" s="27"/>
    </row>
    <row r="40" spans="1:17" x14ac:dyDescent="0.45">
      <c r="A40" s="23">
        <v>40238</v>
      </c>
      <c r="B40" s="29">
        <v>453</v>
      </c>
      <c r="C40" s="29">
        <v>434</v>
      </c>
      <c r="D40" s="33"/>
      <c r="E40" s="33"/>
      <c r="F40" s="6">
        <f t="shared" si="2"/>
        <v>0</v>
      </c>
      <c r="G40" s="6">
        <f t="shared" si="0"/>
        <v>0</v>
      </c>
      <c r="H40" s="6">
        <f t="shared" si="1"/>
        <v>453</v>
      </c>
      <c r="I40" s="6">
        <f t="shared" si="3"/>
        <v>0</v>
      </c>
      <c r="J40" s="33"/>
      <c r="K40" s="6">
        <f t="shared" si="4"/>
        <v>0</v>
      </c>
      <c r="L40" s="6">
        <f t="shared" si="5"/>
        <v>0</v>
      </c>
      <c r="M40" s="27"/>
      <c r="N40" s="27"/>
    </row>
    <row r="41" spans="1:17" x14ac:dyDescent="0.45">
      <c r="A41" s="23">
        <v>40269</v>
      </c>
      <c r="B41" s="29">
        <v>413</v>
      </c>
      <c r="C41" s="29">
        <v>465</v>
      </c>
      <c r="D41" s="33"/>
      <c r="E41" s="33"/>
      <c r="F41" s="6">
        <f t="shared" si="2"/>
        <v>0</v>
      </c>
      <c r="G41" s="6">
        <f t="shared" si="0"/>
        <v>0</v>
      </c>
      <c r="H41" s="6">
        <f t="shared" si="1"/>
        <v>413</v>
      </c>
      <c r="I41" s="6">
        <f t="shared" si="3"/>
        <v>0</v>
      </c>
      <c r="J41" s="33"/>
      <c r="K41" s="6">
        <f t="shared" si="4"/>
        <v>0</v>
      </c>
      <c r="L41" s="6">
        <f t="shared" si="5"/>
        <v>0</v>
      </c>
      <c r="M41" s="27"/>
      <c r="N41" s="27"/>
      <c r="O41" s="37"/>
    </row>
    <row r="42" spans="1:17" x14ac:dyDescent="0.45">
      <c r="A42" s="23">
        <v>40299</v>
      </c>
      <c r="B42" s="29">
        <v>489</v>
      </c>
      <c r="C42" s="29">
        <v>447</v>
      </c>
      <c r="D42" s="33"/>
      <c r="E42" s="33"/>
      <c r="F42" s="6">
        <f t="shared" si="2"/>
        <v>0</v>
      </c>
      <c r="G42" s="6">
        <f t="shared" si="0"/>
        <v>0</v>
      </c>
      <c r="H42" s="6">
        <f t="shared" si="1"/>
        <v>489</v>
      </c>
      <c r="I42" s="6">
        <f t="shared" si="3"/>
        <v>0</v>
      </c>
      <c r="J42" s="33"/>
      <c r="K42" s="6">
        <f t="shared" si="4"/>
        <v>0</v>
      </c>
      <c r="L42" s="6">
        <f t="shared" si="5"/>
        <v>0</v>
      </c>
      <c r="M42" s="27"/>
      <c r="N42" s="27"/>
      <c r="O42" s="37"/>
    </row>
    <row r="43" spans="1:17" x14ac:dyDescent="0.45">
      <c r="A43" s="23">
        <v>40330</v>
      </c>
      <c r="B43" s="29">
        <v>515</v>
      </c>
      <c r="C43" s="29">
        <v>457</v>
      </c>
      <c r="D43" s="33"/>
      <c r="E43" s="33"/>
      <c r="F43" s="6">
        <f t="shared" si="2"/>
        <v>0</v>
      </c>
      <c r="G43" s="6">
        <f t="shared" si="0"/>
        <v>0</v>
      </c>
      <c r="H43" s="6">
        <f t="shared" si="1"/>
        <v>515</v>
      </c>
      <c r="I43" s="6">
        <f t="shared" si="3"/>
        <v>0</v>
      </c>
      <c r="J43" s="33"/>
      <c r="K43" s="6">
        <f t="shared" si="4"/>
        <v>0</v>
      </c>
      <c r="L43" s="6">
        <f t="shared" si="5"/>
        <v>0</v>
      </c>
      <c r="M43" s="27"/>
      <c r="N43" s="27"/>
      <c r="O43" s="37"/>
    </row>
    <row r="44" spans="1:17" x14ac:dyDescent="0.45">
      <c r="A44" s="23">
        <v>40360</v>
      </c>
      <c r="B44" s="29">
        <v>442</v>
      </c>
      <c r="C44" s="29">
        <v>417</v>
      </c>
      <c r="D44" s="33"/>
      <c r="E44" s="33"/>
      <c r="F44" s="6">
        <f t="shared" si="2"/>
        <v>0</v>
      </c>
      <c r="G44" s="6">
        <f t="shared" si="0"/>
        <v>0</v>
      </c>
      <c r="H44" s="6">
        <f t="shared" si="1"/>
        <v>442</v>
      </c>
      <c r="I44" s="6">
        <f t="shared" si="3"/>
        <v>0</v>
      </c>
      <c r="J44" s="33"/>
      <c r="K44" s="6">
        <f t="shared" si="4"/>
        <v>0</v>
      </c>
      <c r="L44" s="6">
        <f t="shared" si="5"/>
        <v>0</v>
      </c>
      <c r="M44" s="27"/>
      <c r="N44" s="27"/>
      <c r="O44" s="36"/>
    </row>
    <row r="45" spans="1:17" x14ac:dyDescent="0.45">
      <c r="A45" s="23">
        <v>40391</v>
      </c>
      <c r="B45" s="29">
        <v>447</v>
      </c>
      <c r="C45" s="29">
        <v>499</v>
      </c>
      <c r="D45" s="33"/>
      <c r="E45" s="33"/>
      <c r="F45" s="6">
        <f t="shared" si="2"/>
        <v>0</v>
      </c>
      <c r="G45" s="6">
        <f t="shared" si="0"/>
        <v>0</v>
      </c>
      <c r="H45" s="6">
        <f t="shared" si="1"/>
        <v>447</v>
      </c>
      <c r="I45" s="6">
        <f t="shared" si="3"/>
        <v>0</v>
      </c>
      <c r="J45" s="33"/>
      <c r="K45" s="6">
        <f t="shared" si="4"/>
        <v>0</v>
      </c>
      <c r="L45" s="6">
        <f t="shared" si="5"/>
        <v>0</v>
      </c>
      <c r="M45" s="27"/>
      <c r="N45" s="27"/>
      <c r="O45" s="27"/>
    </row>
    <row r="46" spans="1:17" x14ac:dyDescent="0.45">
      <c r="A46" s="23">
        <v>40422</v>
      </c>
      <c r="B46" s="29">
        <v>556</v>
      </c>
      <c r="C46" s="29">
        <v>516</v>
      </c>
      <c r="D46" s="33"/>
      <c r="E46" s="33"/>
      <c r="F46" s="6">
        <f t="shared" si="2"/>
        <v>0</v>
      </c>
      <c r="G46" s="6">
        <f t="shared" si="0"/>
        <v>0</v>
      </c>
      <c r="H46" s="6">
        <f t="shared" si="1"/>
        <v>556</v>
      </c>
      <c r="I46" s="6">
        <f t="shared" si="3"/>
        <v>0</v>
      </c>
      <c r="J46" s="33"/>
      <c r="K46" s="6">
        <f t="shared" si="4"/>
        <v>0</v>
      </c>
      <c r="L46" s="6">
        <f t="shared" si="5"/>
        <v>0</v>
      </c>
      <c r="M46" s="27"/>
      <c r="N46" s="27"/>
      <c r="O46" s="35"/>
    </row>
    <row r="47" spans="1:17" x14ac:dyDescent="0.45">
      <c r="A47" s="23">
        <v>40452</v>
      </c>
      <c r="B47" s="29">
        <v>517</v>
      </c>
      <c r="C47" s="29">
        <v>598</v>
      </c>
      <c r="D47" s="33"/>
      <c r="E47" s="33"/>
      <c r="F47" s="6">
        <f t="shared" si="2"/>
        <v>0</v>
      </c>
      <c r="G47" s="6">
        <f t="shared" si="0"/>
        <v>0</v>
      </c>
      <c r="H47" s="6">
        <f t="shared" si="1"/>
        <v>517</v>
      </c>
      <c r="I47" s="6">
        <f t="shared" si="3"/>
        <v>0</v>
      </c>
      <c r="J47" s="33"/>
      <c r="K47" s="6">
        <f t="shared" si="4"/>
        <v>0</v>
      </c>
      <c r="L47" s="6">
        <f t="shared" si="5"/>
        <v>0</v>
      </c>
      <c r="M47" s="27"/>
      <c r="N47" s="27"/>
    </row>
    <row r="48" spans="1:17" x14ac:dyDescent="0.45">
      <c r="A48" s="23">
        <v>40483</v>
      </c>
      <c r="B48" s="29">
        <v>647</v>
      </c>
      <c r="C48" s="29">
        <v>607</v>
      </c>
      <c r="D48" s="33"/>
      <c r="E48" s="33"/>
      <c r="F48" s="6">
        <f t="shared" si="2"/>
        <v>0</v>
      </c>
      <c r="G48" s="6">
        <f t="shared" si="0"/>
        <v>0</v>
      </c>
      <c r="H48" s="6">
        <f t="shared" si="1"/>
        <v>647</v>
      </c>
      <c r="I48" s="6">
        <f t="shared" si="3"/>
        <v>0</v>
      </c>
      <c r="J48" s="33"/>
      <c r="K48" s="6">
        <f t="shared" si="4"/>
        <v>0</v>
      </c>
      <c r="L48" s="6">
        <f t="shared" si="5"/>
        <v>0</v>
      </c>
      <c r="M48" s="27"/>
      <c r="N48" s="27"/>
    </row>
    <row r="49" spans="1:14" x14ac:dyDescent="0.45">
      <c r="A49" s="23">
        <v>40513</v>
      </c>
      <c r="B49" s="29">
        <v>502</v>
      </c>
      <c r="C49" s="29">
        <v>529</v>
      </c>
      <c r="D49" s="33"/>
      <c r="E49" s="33"/>
      <c r="F49" s="6">
        <f t="shared" si="2"/>
        <v>0</v>
      </c>
      <c r="G49" s="6">
        <f t="shared" si="0"/>
        <v>0</v>
      </c>
      <c r="H49" s="6">
        <f t="shared" si="1"/>
        <v>502</v>
      </c>
      <c r="I49" s="6">
        <f t="shared" si="3"/>
        <v>0</v>
      </c>
      <c r="J49" s="33"/>
      <c r="K49" s="6">
        <f t="shared" si="4"/>
        <v>0</v>
      </c>
      <c r="L49" s="6">
        <f t="shared" si="5"/>
        <v>0</v>
      </c>
      <c r="M49" s="27"/>
      <c r="N49" s="27"/>
    </row>
    <row r="50" spans="1:14" x14ac:dyDescent="0.45">
      <c r="A50" s="23">
        <v>40544</v>
      </c>
      <c r="B50" s="29">
        <v>463</v>
      </c>
      <c r="C50" s="29">
        <v>510</v>
      </c>
      <c r="D50" s="33"/>
      <c r="E50" s="33"/>
      <c r="F50" s="6">
        <f t="shared" si="2"/>
        <v>0</v>
      </c>
      <c r="G50" s="6">
        <f t="shared" si="0"/>
        <v>0</v>
      </c>
      <c r="H50" s="6">
        <f t="shared" si="1"/>
        <v>463</v>
      </c>
      <c r="I50" s="6">
        <f t="shared" si="3"/>
        <v>0</v>
      </c>
      <c r="J50" s="33"/>
      <c r="K50" s="6">
        <f t="shared" si="4"/>
        <v>0</v>
      </c>
      <c r="L50" s="6">
        <f t="shared" si="5"/>
        <v>0</v>
      </c>
      <c r="M50" s="27"/>
      <c r="N50" s="27"/>
    </row>
    <row r="51" spans="1:14" x14ac:dyDescent="0.45">
      <c r="A51" s="23">
        <v>40575</v>
      </c>
      <c r="B51" s="29">
        <v>483</v>
      </c>
      <c r="C51" s="29">
        <v>495</v>
      </c>
      <c r="D51" s="33"/>
      <c r="E51" s="33"/>
      <c r="F51" s="6">
        <f t="shared" si="2"/>
        <v>0</v>
      </c>
      <c r="G51" s="6">
        <f t="shared" si="0"/>
        <v>0</v>
      </c>
      <c r="H51" s="6">
        <f t="shared" si="1"/>
        <v>483</v>
      </c>
      <c r="I51" s="6">
        <f t="shared" si="3"/>
        <v>0</v>
      </c>
      <c r="J51" s="33"/>
      <c r="K51" s="6">
        <f t="shared" si="4"/>
        <v>0</v>
      </c>
      <c r="L51" s="6">
        <f t="shared" si="5"/>
        <v>0</v>
      </c>
      <c r="M51" s="27"/>
      <c r="N51" s="27"/>
    </row>
    <row r="52" spans="1:14" x14ac:dyDescent="0.45">
      <c r="A52" s="23">
        <v>40603</v>
      </c>
      <c r="B52" s="29">
        <v>540</v>
      </c>
      <c r="C52" s="29">
        <v>530</v>
      </c>
      <c r="D52" s="33"/>
      <c r="E52" s="33"/>
      <c r="F52" s="6">
        <f t="shared" si="2"/>
        <v>0</v>
      </c>
      <c r="G52" s="6">
        <f t="shared" si="0"/>
        <v>0</v>
      </c>
      <c r="H52" s="6">
        <f t="shared" si="1"/>
        <v>540</v>
      </c>
      <c r="I52" s="6">
        <f t="shared" si="3"/>
        <v>0</v>
      </c>
      <c r="J52" s="33"/>
      <c r="K52" s="6">
        <f t="shared" si="4"/>
        <v>0</v>
      </c>
      <c r="L52" s="6">
        <f t="shared" si="5"/>
        <v>0</v>
      </c>
      <c r="M52" s="27"/>
      <c r="N52" s="27"/>
    </row>
    <row r="53" spans="1:14" x14ac:dyDescent="0.45">
      <c r="A53" s="23">
        <v>40634</v>
      </c>
      <c r="B53" s="29">
        <v>521</v>
      </c>
      <c r="C53" s="29">
        <v>559</v>
      </c>
      <c r="D53" s="33"/>
      <c r="E53" s="33"/>
      <c r="F53" s="6">
        <f t="shared" si="2"/>
        <v>0</v>
      </c>
      <c r="G53" s="6">
        <f t="shared" si="0"/>
        <v>0</v>
      </c>
      <c r="H53" s="6">
        <f t="shared" si="1"/>
        <v>521</v>
      </c>
      <c r="I53" s="6">
        <f t="shared" si="3"/>
        <v>0</v>
      </c>
      <c r="J53" s="33"/>
      <c r="K53" s="6">
        <f t="shared" si="4"/>
        <v>0</v>
      </c>
      <c r="L53" s="6">
        <f t="shared" si="5"/>
        <v>0</v>
      </c>
      <c r="M53" s="27"/>
      <c r="N53" s="27"/>
    </row>
    <row r="54" spans="1:14" x14ac:dyDescent="0.45">
      <c r="A54" s="23">
        <v>40664</v>
      </c>
      <c r="B54" s="29">
        <v>714</v>
      </c>
      <c r="C54" s="29">
        <v>541</v>
      </c>
      <c r="D54" s="33"/>
      <c r="E54" s="33"/>
      <c r="F54" s="6">
        <f t="shared" si="2"/>
        <v>0</v>
      </c>
      <c r="G54" s="6">
        <f t="shared" si="0"/>
        <v>0</v>
      </c>
      <c r="H54" s="6">
        <f t="shared" si="1"/>
        <v>714</v>
      </c>
      <c r="I54" s="6">
        <f t="shared" si="3"/>
        <v>0</v>
      </c>
      <c r="J54" s="33"/>
      <c r="K54" s="6">
        <f t="shared" si="4"/>
        <v>0</v>
      </c>
      <c r="L54" s="6">
        <f t="shared" si="5"/>
        <v>0</v>
      </c>
      <c r="M54" s="27"/>
      <c r="N54" s="27"/>
    </row>
    <row r="55" spans="1:14" x14ac:dyDescent="0.45">
      <c r="A55" s="23">
        <v>40695</v>
      </c>
      <c r="B55" s="29">
        <v>533</v>
      </c>
      <c r="C55" s="29">
        <v>593</v>
      </c>
      <c r="D55" s="33"/>
      <c r="E55" s="33"/>
      <c r="F55" s="6">
        <f t="shared" si="2"/>
        <v>0</v>
      </c>
      <c r="G55" s="6">
        <f t="shared" si="0"/>
        <v>0</v>
      </c>
      <c r="H55" s="6">
        <f t="shared" si="1"/>
        <v>533</v>
      </c>
      <c r="I55" s="6">
        <f t="shared" si="3"/>
        <v>0</v>
      </c>
      <c r="J55" s="33"/>
      <c r="K55" s="6">
        <f t="shared" si="4"/>
        <v>0</v>
      </c>
      <c r="L55" s="6">
        <f t="shared" si="5"/>
        <v>0</v>
      </c>
      <c r="M55" s="27"/>
      <c r="N55" s="27"/>
    </row>
    <row r="56" spans="1:14" x14ac:dyDescent="0.45">
      <c r="A56" s="23">
        <v>40725</v>
      </c>
      <c r="B56" s="29">
        <v>496</v>
      </c>
      <c r="C56" s="29">
        <v>502</v>
      </c>
      <c r="D56" s="33"/>
      <c r="E56" s="33"/>
      <c r="F56" s="6">
        <f t="shared" si="2"/>
        <v>0</v>
      </c>
      <c r="G56" s="6">
        <f t="shared" si="0"/>
        <v>0</v>
      </c>
      <c r="H56" s="6">
        <f t="shared" si="1"/>
        <v>496</v>
      </c>
      <c r="I56" s="6">
        <f t="shared" si="3"/>
        <v>0</v>
      </c>
      <c r="J56" s="33"/>
      <c r="K56" s="6">
        <f t="shared" si="4"/>
        <v>0</v>
      </c>
      <c r="L56" s="6">
        <f t="shared" si="5"/>
        <v>0</v>
      </c>
      <c r="M56" s="27"/>
      <c r="N56" s="27"/>
    </row>
    <row r="57" spans="1:14" x14ac:dyDescent="0.45">
      <c r="A57" s="23">
        <v>40756</v>
      </c>
      <c r="B57" s="29">
        <v>449</v>
      </c>
      <c r="C57" s="29">
        <v>581</v>
      </c>
      <c r="D57" s="33"/>
      <c r="E57" s="33"/>
      <c r="F57" s="6">
        <f t="shared" si="2"/>
        <v>0</v>
      </c>
      <c r="G57" s="6">
        <f t="shared" si="0"/>
        <v>0</v>
      </c>
      <c r="H57" s="6">
        <f t="shared" si="1"/>
        <v>449</v>
      </c>
      <c r="I57" s="6">
        <f t="shared" si="3"/>
        <v>0</v>
      </c>
      <c r="J57" s="33"/>
      <c r="K57" s="6">
        <f t="shared" si="4"/>
        <v>0</v>
      </c>
      <c r="L57" s="6">
        <f t="shared" si="5"/>
        <v>0</v>
      </c>
      <c r="M57" s="27"/>
      <c r="N57" s="27"/>
    </row>
    <row r="58" spans="1:14" x14ac:dyDescent="0.45">
      <c r="A58" s="23">
        <v>40787</v>
      </c>
      <c r="B58" s="29">
        <v>531</v>
      </c>
      <c r="C58" s="29">
        <v>568</v>
      </c>
      <c r="D58" s="33"/>
      <c r="E58" s="33"/>
      <c r="F58" s="6">
        <f t="shared" si="2"/>
        <v>0</v>
      </c>
      <c r="G58" s="6">
        <f t="shared" si="0"/>
        <v>0</v>
      </c>
      <c r="H58" s="6">
        <f t="shared" si="1"/>
        <v>531</v>
      </c>
      <c r="I58" s="6">
        <f t="shared" si="3"/>
        <v>0</v>
      </c>
      <c r="J58" s="33"/>
      <c r="K58" s="6">
        <f t="shared" si="4"/>
        <v>0</v>
      </c>
      <c r="L58" s="6">
        <f t="shared" si="5"/>
        <v>0</v>
      </c>
      <c r="M58" s="27"/>
      <c r="N58" s="27"/>
    </row>
    <row r="59" spans="1:14" x14ac:dyDescent="0.45">
      <c r="A59" s="23">
        <v>40817</v>
      </c>
      <c r="B59" s="29">
        <v>639</v>
      </c>
      <c r="C59" s="29">
        <v>615</v>
      </c>
      <c r="D59" s="33"/>
      <c r="E59" s="33"/>
      <c r="F59" s="6">
        <f t="shared" si="2"/>
        <v>0</v>
      </c>
      <c r="G59" s="6">
        <f t="shared" si="0"/>
        <v>0</v>
      </c>
      <c r="H59" s="6">
        <f t="shared" si="1"/>
        <v>639</v>
      </c>
      <c r="I59" s="6">
        <f t="shared" si="3"/>
        <v>0</v>
      </c>
      <c r="J59" s="33"/>
      <c r="K59" s="6">
        <f t="shared" si="4"/>
        <v>0</v>
      </c>
      <c r="L59" s="6">
        <f t="shared" si="5"/>
        <v>0</v>
      </c>
      <c r="M59" s="27"/>
      <c r="N59" s="27"/>
    </row>
    <row r="60" spans="1:14" x14ac:dyDescent="0.45">
      <c r="A60" s="23">
        <v>40848</v>
      </c>
      <c r="B60" s="29">
        <v>591</v>
      </c>
      <c r="C60" s="29">
        <v>648</v>
      </c>
      <c r="D60" s="33"/>
      <c r="E60" s="33"/>
      <c r="F60" s="6">
        <f t="shared" si="2"/>
        <v>0</v>
      </c>
      <c r="G60" s="6">
        <f t="shared" si="0"/>
        <v>0</v>
      </c>
      <c r="H60" s="6">
        <f t="shared" si="1"/>
        <v>591</v>
      </c>
      <c r="I60" s="6">
        <f t="shared" si="3"/>
        <v>0</v>
      </c>
      <c r="J60" s="33"/>
      <c r="K60" s="6">
        <f t="shared" si="4"/>
        <v>0</v>
      </c>
      <c r="L60" s="6">
        <f t="shared" si="5"/>
        <v>0</v>
      </c>
      <c r="M60" s="27"/>
      <c r="N60" s="27"/>
    </row>
    <row r="61" spans="1:14" x14ac:dyDescent="0.45">
      <c r="A61" s="23">
        <v>40878</v>
      </c>
      <c r="B61" s="29">
        <v>328</v>
      </c>
      <c r="C61" s="29">
        <v>526</v>
      </c>
      <c r="D61" s="33"/>
      <c r="E61" s="33"/>
      <c r="F61" s="6">
        <f t="shared" si="2"/>
        <v>0</v>
      </c>
      <c r="G61" s="6">
        <f t="shared" si="0"/>
        <v>0</v>
      </c>
      <c r="H61" s="6">
        <f t="shared" si="1"/>
        <v>328</v>
      </c>
      <c r="I61" s="6">
        <f t="shared" si="3"/>
        <v>0</v>
      </c>
      <c r="J61" s="33"/>
      <c r="K61" s="6">
        <f t="shared" si="4"/>
        <v>0</v>
      </c>
      <c r="L61" s="6">
        <f t="shared" si="5"/>
        <v>0</v>
      </c>
      <c r="M61" s="27"/>
      <c r="N61" s="27"/>
    </row>
    <row r="62" spans="1:14" x14ac:dyDescent="0.45">
      <c r="A62" s="23">
        <v>40909</v>
      </c>
      <c r="B62" s="29">
        <v>721</v>
      </c>
      <c r="C62" s="29">
        <v>436</v>
      </c>
      <c r="D62" s="33"/>
      <c r="E62" s="33"/>
      <c r="F62" s="6">
        <f t="shared" si="2"/>
        <v>0</v>
      </c>
      <c r="G62" s="6">
        <f t="shared" si="0"/>
        <v>0</v>
      </c>
      <c r="H62" s="6">
        <f t="shared" si="1"/>
        <v>721</v>
      </c>
      <c r="I62" s="6">
        <f t="shared" si="3"/>
        <v>0</v>
      </c>
      <c r="J62" s="33"/>
      <c r="K62" s="6">
        <f t="shared" si="4"/>
        <v>0</v>
      </c>
      <c r="L62" s="6">
        <f t="shared" si="5"/>
        <v>0</v>
      </c>
      <c r="M62" s="27"/>
      <c r="N62" s="27"/>
    </row>
    <row r="63" spans="1:14" x14ac:dyDescent="0.45">
      <c r="A63" s="23">
        <v>40940</v>
      </c>
      <c r="B63" s="29">
        <v>598</v>
      </c>
      <c r="C63" s="29">
        <v>518</v>
      </c>
      <c r="D63" s="33"/>
      <c r="E63" s="33"/>
      <c r="F63" s="6">
        <f t="shared" si="2"/>
        <v>0</v>
      </c>
      <c r="G63" s="6">
        <f t="shared" si="0"/>
        <v>0</v>
      </c>
      <c r="H63" s="6">
        <f t="shared" si="1"/>
        <v>598</v>
      </c>
      <c r="I63" s="6">
        <f t="shared" si="3"/>
        <v>0</v>
      </c>
      <c r="J63" s="33"/>
      <c r="K63" s="6">
        <f t="shared" si="4"/>
        <v>0</v>
      </c>
      <c r="L63" s="6">
        <f t="shared" si="5"/>
        <v>0</v>
      </c>
      <c r="M63" s="27"/>
      <c r="N63" s="27"/>
    </row>
    <row r="64" spans="1:14" x14ac:dyDescent="0.45">
      <c r="A64" s="23">
        <v>40969</v>
      </c>
      <c r="B64" s="29">
        <v>672</v>
      </c>
      <c r="C64" s="29">
        <v>588</v>
      </c>
      <c r="D64" s="33"/>
      <c r="E64" s="33"/>
      <c r="F64" s="6">
        <f t="shared" si="2"/>
        <v>0</v>
      </c>
      <c r="G64" s="6">
        <f t="shared" si="0"/>
        <v>0</v>
      </c>
      <c r="H64" s="6">
        <f t="shared" si="1"/>
        <v>672</v>
      </c>
      <c r="I64" s="6">
        <f t="shared" si="3"/>
        <v>0</v>
      </c>
      <c r="J64" s="33"/>
      <c r="K64" s="6">
        <f t="shared" si="4"/>
        <v>0</v>
      </c>
      <c r="L64" s="6">
        <f t="shared" si="5"/>
        <v>0</v>
      </c>
      <c r="M64" s="27"/>
      <c r="N64" s="27"/>
    </row>
    <row r="65" spans="1:14" x14ac:dyDescent="0.45">
      <c r="A65" s="23">
        <v>41000</v>
      </c>
      <c r="B65" s="29">
        <v>625</v>
      </c>
      <c r="C65" s="29">
        <v>651</v>
      </c>
      <c r="D65" s="33"/>
      <c r="E65" s="33"/>
      <c r="F65" s="6">
        <f t="shared" si="2"/>
        <v>0</v>
      </c>
      <c r="G65" s="6">
        <f t="shared" si="0"/>
        <v>0</v>
      </c>
      <c r="H65" s="6">
        <f t="shared" si="1"/>
        <v>625</v>
      </c>
      <c r="I65" s="6">
        <f t="shared" si="3"/>
        <v>0</v>
      </c>
      <c r="J65" s="33"/>
      <c r="K65" s="6">
        <f t="shared" si="4"/>
        <v>0</v>
      </c>
      <c r="L65" s="6">
        <f t="shared" si="5"/>
        <v>0</v>
      </c>
      <c r="M65" s="27"/>
      <c r="N65" s="27"/>
    </row>
    <row r="66" spans="1:14" x14ac:dyDescent="0.45">
      <c r="A66" s="23">
        <v>41030</v>
      </c>
      <c r="B66" s="29">
        <v>670</v>
      </c>
      <c r="C66" s="29">
        <v>644</v>
      </c>
      <c r="D66" s="33"/>
      <c r="E66" s="33"/>
      <c r="F66" s="6">
        <f t="shared" si="2"/>
        <v>0</v>
      </c>
      <c r="G66" s="6">
        <f t="shared" ref="G66:G122" si="6">MIN(B66,F66)</f>
        <v>0</v>
      </c>
      <c r="H66" s="6">
        <f t="shared" ref="H66:H122" si="7">B66-G66</f>
        <v>670</v>
      </c>
      <c r="I66" s="6">
        <f t="shared" si="3"/>
        <v>0</v>
      </c>
      <c r="J66" s="33"/>
      <c r="K66" s="6">
        <f t="shared" si="4"/>
        <v>0</v>
      </c>
      <c r="L66" s="6">
        <f t="shared" si="5"/>
        <v>0</v>
      </c>
      <c r="M66" s="27"/>
      <c r="N66" s="27"/>
    </row>
    <row r="67" spans="1:14" x14ac:dyDescent="0.45">
      <c r="A67" s="23">
        <v>41061</v>
      </c>
      <c r="B67" s="29">
        <v>621</v>
      </c>
      <c r="C67" s="29">
        <v>651</v>
      </c>
      <c r="D67" s="33"/>
      <c r="E67" s="33"/>
      <c r="F67" s="6">
        <f t="shared" si="2"/>
        <v>0</v>
      </c>
      <c r="G67" s="6">
        <f t="shared" si="6"/>
        <v>0</v>
      </c>
      <c r="H67" s="6">
        <f t="shared" si="7"/>
        <v>621</v>
      </c>
      <c r="I67" s="6">
        <f t="shared" si="3"/>
        <v>0</v>
      </c>
      <c r="J67" s="33"/>
      <c r="K67" s="6">
        <f t="shared" si="4"/>
        <v>0</v>
      </c>
      <c r="L67" s="6">
        <f t="shared" si="5"/>
        <v>0</v>
      </c>
      <c r="M67" s="27"/>
      <c r="N67" s="27"/>
    </row>
    <row r="68" spans="1:14" x14ac:dyDescent="0.45">
      <c r="A68" s="23">
        <v>41091</v>
      </c>
      <c r="B68" s="29">
        <v>537</v>
      </c>
      <c r="C68" s="29">
        <v>561</v>
      </c>
      <c r="D68" s="33"/>
      <c r="E68" s="33"/>
      <c r="F68" s="6">
        <f t="shared" ref="F68:F122" si="8">I67+K67</f>
        <v>0</v>
      </c>
      <c r="G68" s="6">
        <f t="shared" si="6"/>
        <v>0</v>
      </c>
      <c r="H68" s="6">
        <f t="shared" si="7"/>
        <v>537</v>
      </c>
      <c r="I68" s="6">
        <f t="shared" ref="I68:I122" si="9">F68-G68</f>
        <v>0</v>
      </c>
      <c r="J68" s="33"/>
      <c r="K68" s="6">
        <f t="shared" ref="K68:K122" si="10">L67</f>
        <v>0</v>
      </c>
      <c r="L68" s="6">
        <f t="shared" ref="L68:L122" si="11">MAX(0,D68-F68-K68)</f>
        <v>0</v>
      </c>
      <c r="M68" s="27"/>
      <c r="N68" s="27"/>
    </row>
    <row r="69" spans="1:14" x14ac:dyDescent="0.45">
      <c r="A69" s="23">
        <v>41122</v>
      </c>
      <c r="B69" s="29">
        <v>579</v>
      </c>
      <c r="C69" s="29">
        <v>643</v>
      </c>
      <c r="D69" s="33"/>
      <c r="E69" s="33"/>
      <c r="F69" s="6">
        <f t="shared" si="8"/>
        <v>0</v>
      </c>
      <c r="G69" s="6">
        <f t="shared" si="6"/>
        <v>0</v>
      </c>
      <c r="H69" s="6">
        <f t="shared" si="7"/>
        <v>579</v>
      </c>
      <c r="I69" s="6">
        <f t="shared" si="9"/>
        <v>0</v>
      </c>
      <c r="J69" s="33"/>
      <c r="K69" s="6">
        <f t="shared" si="10"/>
        <v>0</v>
      </c>
      <c r="L69" s="6">
        <f t="shared" si="11"/>
        <v>0</v>
      </c>
      <c r="M69" s="27"/>
      <c r="N69" s="27"/>
    </row>
    <row r="70" spans="1:14" x14ac:dyDescent="0.45">
      <c r="A70" s="23">
        <v>41153</v>
      </c>
      <c r="B70" s="29">
        <v>572</v>
      </c>
      <c r="C70" s="29">
        <v>659</v>
      </c>
      <c r="D70" s="33"/>
      <c r="E70" s="33"/>
      <c r="F70" s="6">
        <f t="shared" si="8"/>
        <v>0</v>
      </c>
      <c r="G70" s="6">
        <f t="shared" si="6"/>
        <v>0</v>
      </c>
      <c r="H70" s="6">
        <f t="shared" si="7"/>
        <v>572</v>
      </c>
      <c r="I70" s="6">
        <f t="shared" si="9"/>
        <v>0</v>
      </c>
      <c r="J70" s="33"/>
      <c r="K70" s="6">
        <f t="shared" si="10"/>
        <v>0</v>
      </c>
      <c r="L70" s="6">
        <f t="shared" si="11"/>
        <v>0</v>
      </c>
      <c r="M70" s="27"/>
      <c r="N70" s="27"/>
    </row>
    <row r="71" spans="1:14" x14ac:dyDescent="0.45">
      <c r="A71" s="23">
        <v>41183</v>
      </c>
      <c r="B71" s="29">
        <v>686</v>
      </c>
      <c r="C71" s="29">
        <v>701</v>
      </c>
      <c r="D71" s="33"/>
      <c r="E71" s="33"/>
      <c r="F71" s="6">
        <f t="shared" si="8"/>
        <v>0</v>
      </c>
      <c r="G71" s="6">
        <f t="shared" si="6"/>
        <v>0</v>
      </c>
      <c r="H71" s="6">
        <f t="shared" si="7"/>
        <v>686</v>
      </c>
      <c r="I71" s="6">
        <f t="shared" si="9"/>
        <v>0</v>
      </c>
      <c r="J71" s="33"/>
      <c r="K71" s="6">
        <f t="shared" si="10"/>
        <v>0</v>
      </c>
      <c r="L71" s="6">
        <f t="shared" si="11"/>
        <v>0</v>
      </c>
      <c r="M71" s="27"/>
      <c r="N71" s="27"/>
    </row>
    <row r="72" spans="1:14" x14ac:dyDescent="0.45">
      <c r="A72" s="23">
        <v>41214</v>
      </c>
      <c r="B72" s="29">
        <v>640</v>
      </c>
      <c r="C72" s="29">
        <v>725</v>
      </c>
      <c r="D72" s="33"/>
      <c r="E72" s="33"/>
      <c r="F72" s="6">
        <f t="shared" si="8"/>
        <v>0</v>
      </c>
      <c r="G72" s="6">
        <f t="shared" si="6"/>
        <v>0</v>
      </c>
      <c r="H72" s="6">
        <f t="shared" si="7"/>
        <v>640</v>
      </c>
      <c r="I72" s="6">
        <f t="shared" si="9"/>
        <v>0</v>
      </c>
      <c r="J72" s="33"/>
      <c r="K72" s="6">
        <f t="shared" si="10"/>
        <v>0</v>
      </c>
      <c r="L72" s="6">
        <f t="shared" si="11"/>
        <v>0</v>
      </c>
      <c r="M72" s="27"/>
      <c r="N72" s="27"/>
    </row>
    <row r="73" spans="1:14" x14ac:dyDescent="0.45">
      <c r="A73" s="23">
        <v>41244</v>
      </c>
      <c r="B73" s="29">
        <v>404</v>
      </c>
      <c r="C73" s="29">
        <v>583</v>
      </c>
      <c r="D73" s="33"/>
      <c r="E73" s="33"/>
      <c r="F73" s="6">
        <f t="shared" si="8"/>
        <v>0</v>
      </c>
      <c r="G73" s="6">
        <f t="shared" si="6"/>
        <v>0</v>
      </c>
      <c r="H73" s="6">
        <f t="shared" si="7"/>
        <v>404</v>
      </c>
      <c r="I73" s="6">
        <f t="shared" si="9"/>
        <v>0</v>
      </c>
      <c r="J73" s="33"/>
      <c r="K73" s="6">
        <f t="shared" si="10"/>
        <v>0</v>
      </c>
      <c r="L73" s="6">
        <f t="shared" si="11"/>
        <v>0</v>
      </c>
      <c r="M73" s="27"/>
      <c r="N73" s="27"/>
    </row>
    <row r="74" spans="1:14" x14ac:dyDescent="0.45">
      <c r="A74" s="23">
        <v>41275</v>
      </c>
      <c r="B74" s="29">
        <v>652</v>
      </c>
      <c r="C74" s="29">
        <v>495</v>
      </c>
      <c r="D74" s="33"/>
      <c r="E74" s="33"/>
      <c r="F74" s="6">
        <f t="shared" si="8"/>
        <v>0</v>
      </c>
      <c r="G74" s="6">
        <f t="shared" si="6"/>
        <v>0</v>
      </c>
      <c r="H74" s="6">
        <f t="shared" si="7"/>
        <v>652</v>
      </c>
      <c r="I74" s="6">
        <f t="shared" si="9"/>
        <v>0</v>
      </c>
      <c r="J74" s="33"/>
      <c r="K74" s="6">
        <f t="shared" si="10"/>
        <v>0</v>
      </c>
      <c r="L74" s="6">
        <f t="shared" si="11"/>
        <v>0</v>
      </c>
      <c r="M74" s="27"/>
      <c r="N74" s="27"/>
    </row>
    <row r="75" spans="1:14" x14ac:dyDescent="0.45">
      <c r="A75" s="23">
        <v>41306</v>
      </c>
      <c r="B75" s="29">
        <v>533</v>
      </c>
      <c r="C75" s="29">
        <v>531</v>
      </c>
      <c r="D75" s="33"/>
      <c r="E75" s="33"/>
      <c r="F75" s="6">
        <f t="shared" si="8"/>
        <v>0</v>
      </c>
      <c r="G75" s="6">
        <f t="shared" si="6"/>
        <v>0</v>
      </c>
      <c r="H75" s="6">
        <f t="shared" si="7"/>
        <v>533</v>
      </c>
      <c r="I75" s="6">
        <f t="shared" si="9"/>
        <v>0</v>
      </c>
      <c r="J75" s="33"/>
      <c r="K75" s="6">
        <f t="shared" si="10"/>
        <v>0</v>
      </c>
      <c r="L75" s="6">
        <f t="shared" si="11"/>
        <v>0</v>
      </c>
      <c r="M75" s="27"/>
      <c r="N75" s="27"/>
    </row>
    <row r="76" spans="1:14" x14ac:dyDescent="0.45">
      <c r="A76" s="23">
        <v>41334</v>
      </c>
      <c r="B76" s="29">
        <v>473</v>
      </c>
      <c r="C76" s="29">
        <v>564</v>
      </c>
      <c r="D76" s="33"/>
      <c r="E76" s="33"/>
      <c r="F76" s="6">
        <f t="shared" si="8"/>
        <v>0</v>
      </c>
      <c r="G76" s="6">
        <f t="shared" si="6"/>
        <v>0</v>
      </c>
      <c r="H76" s="6">
        <f t="shared" si="7"/>
        <v>473</v>
      </c>
      <c r="I76" s="6">
        <f t="shared" si="9"/>
        <v>0</v>
      </c>
      <c r="J76" s="33"/>
      <c r="K76" s="6">
        <f t="shared" si="10"/>
        <v>0</v>
      </c>
      <c r="L76" s="6">
        <f t="shared" si="11"/>
        <v>0</v>
      </c>
      <c r="M76" s="27"/>
      <c r="N76" s="27"/>
    </row>
    <row r="77" spans="1:14" x14ac:dyDescent="0.45">
      <c r="A77" s="23">
        <v>41365</v>
      </c>
      <c r="B77" s="29">
        <v>646</v>
      </c>
      <c r="C77" s="29">
        <v>546</v>
      </c>
      <c r="D77" s="33"/>
      <c r="E77" s="33"/>
      <c r="F77" s="6">
        <f t="shared" si="8"/>
        <v>0</v>
      </c>
      <c r="G77" s="6">
        <f t="shared" si="6"/>
        <v>0</v>
      </c>
      <c r="H77" s="6">
        <f t="shared" si="7"/>
        <v>646</v>
      </c>
      <c r="I77" s="6">
        <f t="shared" si="9"/>
        <v>0</v>
      </c>
      <c r="J77" s="33"/>
      <c r="K77" s="6">
        <f t="shared" si="10"/>
        <v>0</v>
      </c>
      <c r="L77" s="6">
        <f t="shared" si="11"/>
        <v>0</v>
      </c>
      <c r="M77" s="27"/>
      <c r="N77" s="27"/>
    </row>
    <row r="78" spans="1:14" x14ac:dyDescent="0.45">
      <c r="A78" s="23">
        <v>41395</v>
      </c>
      <c r="B78" s="29">
        <v>662</v>
      </c>
      <c r="C78" s="29">
        <v>561</v>
      </c>
      <c r="D78" s="33"/>
      <c r="E78" s="33"/>
      <c r="F78" s="6">
        <f t="shared" si="8"/>
        <v>0</v>
      </c>
      <c r="G78" s="6">
        <f t="shared" si="6"/>
        <v>0</v>
      </c>
      <c r="H78" s="6">
        <f t="shared" si="7"/>
        <v>662</v>
      </c>
      <c r="I78" s="6">
        <f t="shared" si="9"/>
        <v>0</v>
      </c>
      <c r="J78" s="33"/>
      <c r="K78" s="6">
        <f t="shared" si="10"/>
        <v>0</v>
      </c>
      <c r="L78" s="6">
        <f t="shared" si="11"/>
        <v>0</v>
      </c>
      <c r="M78" s="27"/>
      <c r="N78" s="27"/>
    </row>
    <row r="79" spans="1:14" x14ac:dyDescent="0.45">
      <c r="A79" s="23">
        <v>41426</v>
      </c>
      <c r="B79" s="29">
        <v>494</v>
      </c>
      <c r="C79" s="29">
        <v>579</v>
      </c>
      <c r="D79" s="33"/>
      <c r="E79" s="33"/>
      <c r="F79" s="6">
        <f t="shared" si="8"/>
        <v>0</v>
      </c>
      <c r="G79" s="6">
        <f t="shared" si="6"/>
        <v>0</v>
      </c>
      <c r="H79" s="6">
        <f t="shared" si="7"/>
        <v>494</v>
      </c>
      <c r="I79" s="6">
        <f t="shared" si="9"/>
        <v>0</v>
      </c>
      <c r="J79" s="33"/>
      <c r="K79" s="6">
        <f t="shared" si="10"/>
        <v>0</v>
      </c>
      <c r="L79" s="6">
        <f t="shared" si="11"/>
        <v>0</v>
      </c>
      <c r="M79" s="27"/>
      <c r="N79" s="27"/>
    </row>
    <row r="80" spans="1:14" x14ac:dyDescent="0.45">
      <c r="A80" s="23">
        <v>41456</v>
      </c>
      <c r="B80" s="29">
        <v>513</v>
      </c>
      <c r="C80" s="29">
        <v>472</v>
      </c>
      <c r="D80" s="33"/>
      <c r="E80" s="33"/>
      <c r="F80" s="6">
        <f t="shared" si="8"/>
        <v>0</v>
      </c>
      <c r="G80" s="6">
        <f t="shared" si="6"/>
        <v>0</v>
      </c>
      <c r="H80" s="6">
        <f t="shared" si="7"/>
        <v>513</v>
      </c>
      <c r="I80" s="6">
        <f t="shared" si="9"/>
        <v>0</v>
      </c>
      <c r="J80" s="33"/>
      <c r="K80" s="6">
        <f t="shared" si="10"/>
        <v>0</v>
      </c>
      <c r="L80" s="6">
        <f t="shared" si="11"/>
        <v>0</v>
      </c>
      <c r="M80" s="27"/>
      <c r="N80" s="27"/>
    </row>
    <row r="81" spans="1:14" x14ac:dyDescent="0.45">
      <c r="A81" s="23">
        <v>41487</v>
      </c>
      <c r="B81" s="29">
        <v>620</v>
      </c>
      <c r="C81" s="29">
        <v>553</v>
      </c>
      <c r="D81" s="33"/>
      <c r="E81" s="33"/>
      <c r="F81" s="6">
        <f t="shared" si="8"/>
        <v>0</v>
      </c>
      <c r="G81" s="6">
        <f t="shared" si="6"/>
        <v>0</v>
      </c>
      <c r="H81" s="6">
        <f t="shared" si="7"/>
        <v>620</v>
      </c>
      <c r="I81" s="6">
        <f t="shared" si="9"/>
        <v>0</v>
      </c>
      <c r="J81" s="33"/>
      <c r="K81" s="6">
        <f t="shared" si="10"/>
        <v>0</v>
      </c>
      <c r="L81" s="6">
        <f t="shared" si="11"/>
        <v>0</v>
      </c>
      <c r="M81" s="27"/>
      <c r="N81" s="27"/>
    </row>
    <row r="82" spans="1:14" x14ac:dyDescent="0.45">
      <c r="A82" s="23">
        <v>41518</v>
      </c>
      <c r="B82" s="29">
        <v>681</v>
      </c>
      <c r="C82" s="29">
        <v>603</v>
      </c>
      <c r="D82" s="33"/>
      <c r="E82" s="33"/>
      <c r="F82" s="6">
        <f t="shared" si="8"/>
        <v>0</v>
      </c>
      <c r="G82" s="6">
        <f t="shared" si="6"/>
        <v>0</v>
      </c>
      <c r="H82" s="6">
        <f t="shared" si="7"/>
        <v>681</v>
      </c>
      <c r="I82" s="6">
        <f t="shared" si="9"/>
        <v>0</v>
      </c>
      <c r="J82" s="33"/>
      <c r="K82" s="6">
        <f t="shared" si="10"/>
        <v>0</v>
      </c>
      <c r="L82" s="6">
        <f t="shared" si="11"/>
        <v>0</v>
      </c>
      <c r="M82" s="27"/>
      <c r="N82" s="27"/>
    </row>
    <row r="83" spans="1:14" x14ac:dyDescent="0.45">
      <c r="A83" s="23">
        <v>41548</v>
      </c>
      <c r="B83" s="29">
        <v>579</v>
      </c>
      <c r="C83" s="29">
        <v>702</v>
      </c>
      <c r="D83" s="33"/>
      <c r="E83" s="33"/>
      <c r="F83" s="6">
        <f t="shared" si="8"/>
        <v>0</v>
      </c>
      <c r="G83" s="6">
        <f t="shared" si="6"/>
        <v>0</v>
      </c>
      <c r="H83" s="6">
        <f t="shared" si="7"/>
        <v>579</v>
      </c>
      <c r="I83" s="6">
        <f t="shared" si="9"/>
        <v>0</v>
      </c>
      <c r="J83" s="33"/>
      <c r="K83" s="6">
        <f t="shared" si="10"/>
        <v>0</v>
      </c>
      <c r="L83" s="6">
        <f t="shared" si="11"/>
        <v>0</v>
      </c>
      <c r="M83" s="27"/>
      <c r="N83" s="27"/>
    </row>
    <row r="84" spans="1:14" x14ac:dyDescent="0.45">
      <c r="A84" s="23">
        <v>41579</v>
      </c>
      <c r="B84" s="29">
        <v>586</v>
      </c>
      <c r="C84" s="29">
        <v>693</v>
      </c>
      <c r="D84" s="33"/>
      <c r="E84" s="33"/>
      <c r="F84" s="6">
        <f t="shared" si="8"/>
        <v>0</v>
      </c>
      <c r="G84" s="6">
        <f t="shared" si="6"/>
        <v>0</v>
      </c>
      <c r="H84" s="6">
        <f t="shared" si="7"/>
        <v>586</v>
      </c>
      <c r="I84" s="6">
        <f t="shared" si="9"/>
        <v>0</v>
      </c>
      <c r="J84" s="33"/>
      <c r="K84" s="6">
        <f t="shared" si="10"/>
        <v>0</v>
      </c>
      <c r="L84" s="6">
        <f t="shared" si="11"/>
        <v>0</v>
      </c>
      <c r="M84" s="27"/>
      <c r="N84" s="27"/>
    </row>
    <row r="85" spans="1:14" x14ac:dyDescent="0.45">
      <c r="A85" s="23">
        <v>41609</v>
      </c>
      <c r="B85" s="29">
        <v>437</v>
      </c>
      <c r="C85" s="29">
        <v>550</v>
      </c>
      <c r="D85" s="33"/>
      <c r="E85" s="33"/>
      <c r="F85" s="6">
        <f t="shared" si="8"/>
        <v>0</v>
      </c>
      <c r="G85" s="6">
        <f t="shared" si="6"/>
        <v>0</v>
      </c>
      <c r="H85" s="6">
        <f t="shared" si="7"/>
        <v>437</v>
      </c>
      <c r="I85" s="6">
        <f t="shared" si="9"/>
        <v>0</v>
      </c>
      <c r="J85" s="33"/>
      <c r="K85" s="6">
        <f t="shared" si="10"/>
        <v>0</v>
      </c>
      <c r="L85" s="6">
        <f t="shared" si="11"/>
        <v>0</v>
      </c>
      <c r="M85" s="27"/>
      <c r="N85" s="27"/>
    </row>
    <row r="86" spans="1:14" x14ac:dyDescent="0.45">
      <c r="A86" s="23">
        <v>41640</v>
      </c>
      <c r="B86" s="29">
        <v>919</v>
      </c>
      <c r="C86" s="29">
        <v>487</v>
      </c>
      <c r="D86" s="33"/>
      <c r="E86" s="33"/>
      <c r="F86" s="6">
        <f t="shared" si="8"/>
        <v>0</v>
      </c>
      <c r="G86" s="6">
        <f t="shared" si="6"/>
        <v>0</v>
      </c>
      <c r="H86" s="6">
        <f t="shared" si="7"/>
        <v>919</v>
      </c>
      <c r="I86" s="6">
        <f t="shared" si="9"/>
        <v>0</v>
      </c>
      <c r="J86" s="33"/>
      <c r="K86" s="6">
        <f t="shared" si="10"/>
        <v>0</v>
      </c>
      <c r="L86" s="6">
        <f t="shared" si="11"/>
        <v>0</v>
      </c>
      <c r="M86" s="27"/>
      <c r="N86" s="27"/>
    </row>
    <row r="87" spans="1:14" x14ac:dyDescent="0.45">
      <c r="A87" s="23">
        <v>41671</v>
      </c>
      <c r="B87" s="29">
        <v>896</v>
      </c>
      <c r="C87" s="29">
        <v>624</v>
      </c>
      <c r="D87" s="33"/>
      <c r="E87" s="33"/>
      <c r="F87" s="6">
        <f t="shared" si="8"/>
        <v>0</v>
      </c>
      <c r="G87" s="6">
        <f t="shared" si="6"/>
        <v>0</v>
      </c>
      <c r="H87" s="6">
        <f t="shared" si="7"/>
        <v>896</v>
      </c>
      <c r="I87" s="6">
        <f t="shared" si="9"/>
        <v>0</v>
      </c>
      <c r="J87" s="33"/>
      <c r="K87" s="6">
        <f t="shared" si="10"/>
        <v>0</v>
      </c>
      <c r="L87" s="6">
        <f t="shared" si="11"/>
        <v>0</v>
      </c>
      <c r="M87" s="27"/>
      <c r="N87" s="27"/>
    </row>
    <row r="88" spans="1:14" x14ac:dyDescent="0.45">
      <c r="A88" s="23">
        <v>41699</v>
      </c>
      <c r="B88" s="29">
        <v>1016</v>
      </c>
      <c r="C88" s="29">
        <v>788</v>
      </c>
      <c r="D88" s="33"/>
      <c r="E88" s="33"/>
      <c r="F88" s="6">
        <f t="shared" si="8"/>
        <v>0</v>
      </c>
      <c r="G88" s="6">
        <f t="shared" si="6"/>
        <v>0</v>
      </c>
      <c r="H88" s="6">
        <f t="shared" si="7"/>
        <v>1016</v>
      </c>
      <c r="I88" s="6">
        <f t="shared" si="9"/>
        <v>0</v>
      </c>
      <c r="J88" s="33"/>
      <c r="K88" s="6">
        <f t="shared" si="10"/>
        <v>0</v>
      </c>
      <c r="L88" s="6">
        <f t="shared" si="11"/>
        <v>0</v>
      </c>
      <c r="M88" s="27"/>
      <c r="N88" s="27"/>
    </row>
    <row r="89" spans="1:14" x14ac:dyDescent="0.45">
      <c r="A89" s="23">
        <v>41730</v>
      </c>
      <c r="B89" s="29">
        <v>946</v>
      </c>
      <c r="C89" s="29">
        <v>938</v>
      </c>
      <c r="D89" s="33"/>
      <c r="E89" s="33"/>
      <c r="F89" s="6">
        <f t="shared" si="8"/>
        <v>0</v>
      </c>
      <c r="G89" s="6">
        <f t="shared" si="6"/>
        <v>0</v>
      </c>
      <c r="H89" s="6">
        <f t="shared" si="7"/>
        <v>946</v>
      </c>
      <c r="I89" s="6">
        <f t="shared" si="9"/>
        <v>0</v>
      </c>
      <c r="J89" s="33"/>
      <c r="K89" s="6">
        <f t="shared" si="10"/>
        <v>0</v>
      </c>
      <c r="L89" s="6">
        <f t="shared" si="11"/>
        <v>0</v>
      </c>
      <c r="M89" s="27"/>
      <c r="N89" s="27"/>
    </row>
    <row r="90" spans="1:14" x14ac:dyDescent="0.45">
      <c r="A90" s="23">
        <v>41760</v>
      </c>
      <c r="B90" s="29">
        <v>733</v>
      </c>
      <c r="C90" s="29">
        <v>972</v>
      </c>
      <c r="D90" s="33"/>
      <c r="E90" s="33"/>
      <c r="F90" s="6">
        <f t="shared" si="8"/>
        <v>0</v>
      </c>
      <c r="G90" s="6">
        <f t="shared" si="6"/>
        <v>0</v>
      </c>
      <c r="H90" s="6">
        <f t="shared" si="7"/>
        <v>733</v>
      </c>
      <c r="I90" s="6">
        <f t="shared" si="9"/>
        <v>0</v>
      </c>
      <c r="J90" s="33"/>
      <c r="K90" s="6">
        <f t="shared" si="10"/>
        <v>0</v>
      </c>
      <c r="L90" s="6">
        <f t="shared" si="11"/>
        <v>0</v>
      </c>
      <c r="M90" s="27"/>
      <c r="N90" s="27"/>
    </row>
    <row r="91" spans="1:14" x14ac:dyDescent="0.45">
      <c r="A91" s="23">
        <v>41791</v>
      </c>
      <c r="B91" s="29">
        <v>644</v>
      </c>
      <c r="C91" s="29">
        <v>914</v>
      </c>
      <c r="D91" s="33"/>
      <c r="E91" s="33"/>
      <c r="F91" s="6">
        <f t="shared" si="8"/>
        <v>0</v>
      </c>
      <c r="G91" s="6">
        <f t="shared" si="6"/>
        <v>0</v>
      </c>
      <c r="H91" s="6">
        <f t="shared" si="7"/>
        <v>644</v>
      </c>
      <c r="I91" s="6">
        <f t="shared" si="9"/>
        <v>0</v>
      </c>
      <c r="J91" s="33"/>
      <c r="K91" s="6">
        <f t="shared" si="10"/>
        <v>0</v>
      </c>
      <c r="L91" s="6">
        <f t="shared" si="11"/>
        <v>0</v>
      </c>
      <c r="M91" s="27"/>
      <c r="N91" s="27"/>
    </row>
    <row r="92" spans="1:14" x14ac:dyDescent="0.45">
      <c r="A92" s="23">
        <v>41821</v>
      </c>
      <c r="B92" s="29">
        <v>670</v>
      </c>
      <c r="C92" s="29">
        <v>730</v>
      </c>
      <c r="D92" s="33"/>
      <c r="E92" s="33"/>
      <c r="F92" s="6">
        <f t="shared" si="8"/>
        <v>0</v>
      </c>
      <c r="G92" s="6">
        <f t="shared" si="6"/>
        <v>0</v>
      </c>
      <c r="H92" s="6">
        <f t="shared" si="7"/>
        <v>670</v>
      </c>
      <c r="I92" s="6">
        <f t="shared" si="9"/>
        <v>0</v>
      </c>
      <c r="J92" s="33"/>
      <c r="K92" s="6">
        <f t="shared" si="10"/>
        <v>0</v>
      </c>
      <c r="L92" s="6">
        <f t="shared" si="11"/>
        <v>0</v>
      </c>
      <c r="M92" s="27"/>
      <c r="N92" s="27"/>
    </row>
    <row r="93" spans="1:14" x14ac:dyDescent="0.45">
      <c r="A93" s="23">
        <v>41852</v>
      </c>
      <c r="B93" s="29">
        <v>816</v>
      </c>
      <c r="C93" s="29">
        <v>827</v>
      </c>
      <c r="D93" s="33"/>
      <c r="E93" s="33"/>
      <c r="F93" s="6">
        <f t="shared" si="8"/>
        <v>0</v>
      </c>
      <c r="G93" s="6">
        <f t="shared" si="6"/>
        <v>0</v>
      </c>
      <c r="H93" s="6">
        <f t="shared" si="7"/>
        <v>816</v>
      </c>
      <c r="I93" s="6">
        <f t="shared" si="9"/>
        <v>0</v>
      </c>
      <c r="J93" s="33"/>
      <c r="K93" s="6">
        <f t="shared" si="10"/>
        <v>0</v>
      </c>
      <c r="L93" s="6">
        <f t="shared" si="11"/>
        <v>0</v>
      </c>
      <c r="M93" s="27"/>
      <c r="N93" s="27"/>
    </row>
    <row r="94" spans="1:14" x14ac:dyDescent="0.45">
      <c r="A94" s="23">
        <v>41883</v>
      </c>
      <c r="B94" s="29">
        <v>670</v>
      </c>
      <c r="C94" s="29">
        <v>874</v>
      </c>
      <c r="D94" s="33"/>
      <c r="E94" s="33"/>
      <c r="F94" s="6">
        <f t="shared" si="8"/>
        <v>0</v>
      </c>
      <c r="G94" s="6">
        <f t="shared" si="6"/>
        <v>0</v>
      </c>
      <c r="H94" s="6">
        <f t="shared" si="7"/>
        <v>670</v>
      </c>
      <c r="I94" s="6">
        <f t="shared" si="9"/>
        <v>0</v>
      </c>
      <c r="J94" s="33"/>
      <c r="K94" s="6">
        <f t="shared" si="10"/>
        <v>0</v>
      </c>
      <c r="L94" s="6">
        <f t="shared" si="11"/>
        <v>0</v>
      </c>
      <c r="M94" s="27"/>
      <c r="N94" s="27"/>
    </row>
    <row r="95" spans="1:14" x14ac:dyDescent="0.45">
      <c r="A95" s="23">
        <v>41913</v>
      </c>
      <c r="B95" s="29">
        <v>778</v>
      </c>
      <c r="C95" s="29">
        <v>900</v>
      </c>
      <c r="D95" s="33"/>
      <c r="E95" s="33"/>
      <c r="F95" s="6">
        <f t="shared" si="8"/>
        <v>0</v>
      </c>
      <c r="G95" s="6">
        <f t="shared" si="6"/>
        <v>0</v>
      </c>
      <c r="H95" s="6">
        <f t="shared" si="7"/>
        <v>778</v>
      </c>
      <c r="I95" s="6">
        <f t="shared" si="9"/>
        <v>0</v>
      </c>
      <c r="J95" s="33"/>
      <c r="K95" s="6">
        <f t="shared" si="10"/>
        <v>0</v>
      </c>
      <c r="L95" s="6">
        <f t="shared" si="11"/>
        <v>0</v>
      </c>
      <c r="M95" s="27"/>
      <c r="N95" s="27"/>
    </row>
    <row r="96" spans="1:14" x14ac:dyDescent="0.45">
      <c r="A96" s="23">
        <v>41944</v>
      </c>
      <c r="B96" s="29">
        <v>710</v>
      </c>
      <c r="C96" s="29">
        <v>892</v>
      </c>
      <c r="D96" s="33"/>
      <c r="E96" s="33"/>
      <c r="F96" s="6">
        <f t="shared" si="8"/>
        <v>0</v>
      </c>
      <c r="G96" s="6">
        <f t="shared" si="6"/>
        <v>0</v>
      </c>
      <c r="H96" s="6">
        <f t="shared" si="7"/>
        <v>710</v>
      </c>
      <c r="I96" s="6">
        <f t="shared" si="9"/>
        <v>0</v>
      </c>
      <c r="J96" s="33"/>
      <c r="K96" s="6">
        <f t="shared" si="10"/>
        <v>0</v>
      </c>
      <c r="L96" s="6">
        <f t="shared" si="11"/>
        <v>0</v>
      </c>
      <c r="M96" s="27"/>
      <c r="N96" s="27"/>
    </row>
    <row r="97" spans="1:14" x14ac:dyDescent="0.45">
      <c r="A97" s="23">
        <v>41974</v>
      </c>
      <c r="B97" s="29">
        <v>804</v>
      </c>
      <c r="C97" s="29">
        <v>687</v>
      </c>
      <c r="D97" s="33"/>
      <c r="E97" s="33"/>
      <c r="F97" s="6">
        <f t="shared" si="8"/>
        <v>0</v>
      </c>
      <c r="G97" s="6">
        <f t="shared" si="6"/>
        <v>0</v>
      </c>
      <c r="H97" s="6">
        <f t="shared" si="7"/>
        <v>804</v>
      </c>
      <c r="I97" s="6">
        <f t="shared" si="9"/>
        <v>0</v>
      </c>
      <c r="J97" s="33"/>
      <c r="K97" s="6">
        <f t="shared" si="10"/>
        <v>0</v>
      </c>
      <c r="L97" s="6">
        <f t="shared" si="11"/>
        <v>0</v>
      </c>
      <c r="M97" s="27"/>
      <c r="N97" s="27"/>
    </row>
    <row r="98" spans="1:14" x14ac:dyDescent="0.45">
      <c r="A98" s="23">
        <v>42005</v>
      </c>
      <c r="B98" s="29">
        <v>649</v>
      </c>
      <c r="C98" s="29">
        <v>688</v>
      </c>
      <c r="D98" s="33"/>
      <c r="E98" s="33"/>
      <c r="F98" s="6">
        <f t="shared" si="8"/>
        <v>0</v>
      </c>
      <c r="G98" s="6">
        <f t="shared" si="6"/>
        <v>0</v>
      </c>
      <c r="H98" s="6">
        <f t="shared" si="7"/>
        <v>649</v>
      </c>
      <c r="I98" s="6">
        <f t="shared" si="9"/>
        <v>0</v>
      </c>
      <c r="J98" s="33"/>
      <c r="K98" s="6">
        <f t="shared" si="10"/>
        <v>0</v>
      </c>
      <c r="L98" s="6">
        <f t="shared" si="11"/>
        <v>0</v>
      </c>
      <c r="M98" s="27"/>
      <c r="N98" s="27"/>
    </row>
    <row r="99" spans="1:14" x14ac:dyDescent="0.45">
      <c r="A99" s="23">
        <v>42036</v>
      </c>
      <c r="B99" s="29">
        <v>636</v>
      </c>
      <c r="C99" s="29">
        <v>658</v>
      </c>
      <c r="D99" s="33"/>
      <c r="E99" s="33"/>
      <c r="F99" s="6">
        <f t="shared" si="8"/>
        <v>0</v>
      </c>
      <c r="G99" s="6">
        <f t="shared" si="6"/>
        <v>0</v>
      </c>
      <c r="H99" s="6">
        <f t="shared" si="7"/>
        <v>636</v>
      </c>
      <c r="I99" s="6">
        <f t="shared" si="9"/>
        <v>0</v>
      </c>
      <c r="J99" s="33"/>
      <c r="K99" s="6">
        <f t="shared" si="10"/>
        <v>0</v>
      </c>
      <c r="L99" s="6">
        <f t="shared" si="11"/>
        <v>0</v>
      </c>
      <c r="M99" s="27"/>
      <c r="N99" s="27"/>
    </row>
    <row r="100" spans="1:14" x14ac:dyDescent="0.45">
      <c r="A100" s="23">
        <v>42064</v>
      </c>
      <c r="B100" s="29">
        <v>785</v>
      </c>
      <c r="C100" s="29">
        <v>685</v>
      </c>
      <c r="D100" s="33"/>
      <c r="E100" s="33"/>
      <c r="F100" s="6">
        <f t="shared" si="8"/>
        <v>0</v>
      </c>
      <c r="G100" s="6">
        <f t="shared" si="6"/>
        <v>0</v>
      </c>
      <c r="H100" s="6">
        <f t="shared" si="7"/>
        <v>785</v>
      </c>
      <c r="I100" s="6">
        <f t="shared" si="9"/>
        <v>0</v>
      </c>
      <c r="J100" s="33"/>
      <c r="K100" s="6">
        <f t="shared" si="10"/>
        <v>0</v>
      </c>
      <c r="L100" s="6">
        <f t="shared" si="11"/>
        <v>0</v>
      </c>
      <c r="M100" s="27"/>
      <c r="N100" s="27"/>
    </row>
    <row r="101" spans="1:14" x14ac:dyDescent="0.45">
      <c r="A101" s="23">
        <v>42095</v>
      </c>
      <c r="B101" s="29">
        <v>733</v>
      </c>
      <c r="C101" s="29">
        <v>736</v>
      </c>
      <c r="D101" s="33"/>
      <c r="E101" s="33"/>
      <c r="F101" s="6">
        <f t="shared" si="8"/>
        <v>0</v>
      </c>
      <c r="G101" s="6">
        <f t="shared" si="6"/>
        <v>0</v>
      </c>
      <c r="H101" s="6">
        <f t="shared" si="7"/>
        <v>733</v>
      </c>
      <c r="I101" s="6">
        <f t="shared" si="9"/>
        <v>0</v>
      </c>
      <c r="J101" s="33"/>
      <c r="K101" s="6">
        <f t="shared" si="10"/>
        <v>0</v>
      </c>
      <c r="L101" s="6">
        <f t="shared" si="11"/>
        <v>0</v>
      </c>
      <c r="M101" s="27"/>
      <c r="N101" s="27"/>
    </row>
    <row r="102" spans="1:14" x14ac:dyDescent="0.45">
      <c r="A102" s="23">
        <v>42125</v>
      </c>
      <c r="B102" s="29">
        <v>693</v>
      </c>
      <c r="C102" s="29">
        <v>715</v>
      </c>
      <c r="D102" s="33"/>
      <c r="E102" s="33"/>
      <c r="F102" s="6">
        <f t="shared" si="8"/>
        <v>0</v>
      </c>
      <c r="G102" s="6">
        <f t="shared" si="6"/>
        <v>0</v>
      </c>
      <c r="H102" s="6">
        <f t="shared" si="7"/>
        <v>693</v>
      </c>
      <c r="I102" s="6">
        <f t="shared" si="9"/>
        <v>0</v>
      </c>
      <c r="J102" s="33"/>
      <c r="K102" s="6">
        <f t="shared" si="10"/>
        <v>0</v>
      </c>
      <c r="L102" s="6">
        <f t="shared" si="11"/>
        <v>0</v>
      </c>
      <c r="M102" s="27"/>
      <c r="N102" s="27"/>
    </row>
    <row r="103" spans="1:14" x14ac:dyDescent="0.45">
      <c r="A103" s="23">
        <v>42156</v>
      </c>
      <c r="B103" s="29">
        <v>849</v>
      </c>
      <c r="C103" s="29">
        <v>686</v>
      </c>
      <c r="D103" s="33"/>
      <c r="E103" s="33"/>
      <c r="F103" s="6">
        <f t="shared" si="8"/>
        <v>0</v>
      </c>
      <c r="G103" s="6">
        <f t="shared" si="6"/>
        <v>0</v>
      </c>
      <c r="H103" s="6">
        <f t="shared" si="7"/>
        <v>849</v>
      </c>
      <c r="I103" s="6">
        <f t="shared" si="9"/>
        <v>0</v>
      </c>
      <c r="J103" s="33"/>
      <c r="K103" s="6">
        <f t="shared" si="10"/>
        <v>0</v>
      </c>
      <c r="L103" s="6">
        <f t="shared" si="11"/>
        <v>0</v>
      </c>
      <c r="M103" s="27"/>
      <c r="N103" s="27"/>
    </row>
    <row r="104" spans="1:14" x14ac:dyDescent="0.45">
      <c r="A104" s="23">
        <v>42186</v>
      </c>
      <c r="B104" s="29">
        <v>617</v>
      </c>
      <c r="C104" s="29">
        <v>633</v>
      </c>
      <c r="D104" s="33"/>
      <c r="E104" s="33"/>
      <c r="F104" s="6">
        <f t="shared" si="8"/>
        <v>0</v>
      </c>
      <c r="G104" s="6">
        <f t="shared" si="6"/>
        <v>0</v>
      </c>
      <c r="H104" s="6">
        <f t="shared" si="7"/>
        <v>617</v>
      </c>
      <c r="I104" s="6">
        <f t="shared" si="9"/>
        <v>0</v>
      </c>
      <c r="J104" s="33"/>
      <c r="K104" s="6">
        <f t="shared" si="10"/>
        <v>0</v>
      </c>
      <c r="L104" s="6">
        <f t="shared" si="11"/>
        <v>0</v>
      </c>
      <c r="M104" s="27"/>
      <c r="N104" s="27"/>
    </row>
    <row r="105" spans="1:14" x14ac:dyDescent="0.45">
      <c r="A105" s="23">
        <v>42217</v>
      </c>
      <c r="B105" s="29">
        <v>860</v>
      </c>
      <c r="C105" s="29">
        <v>720</v>
      </c>
      <c r="D105" s="33"/>
      <c r="E105" s="33"/>
      <c r="F105" s="6">
        <f t="shared" si="8"/>
        <v>0</v>
      </c>
      <c r="G105" s="6">
        <f t="shared" si="6"/>
        <v>0</v>
      </c>
      <c r="H105" s="6">
        <f t="shared" si="7"/>
        <v>860</v>
      </c>
      <c r="I105" s="6">
        <f t="shared" si="9"/>
        <v>0</v>
      </c>
      <c r="J105" s="33"/>
      <c r="K105" s="6">
        <f t="shared" si="10"/>
        <v>0</v>
      </c>
      <c r="L105" s="6">
        <f t="shared" si="11"/>
        <v>0</v>
      </c>
      <c r="M105" s="27"/>
      <c r="N105" s="27"/>
    </row>
    <row r="106" spans="1:14" x14ac:dyDescent="0.45">
      <c r="A106" s="23">
        <v>42248</v>
      </c>
      <c r="B106" s="29">
        <v>777</v>
      </c>
      <c r="C106" s="29">
        <v>807</v>
      </c>
      <c r="D106" s="33"/>
      <c r="E106" s="33"/>
      <c r="F106" s="6">
        <f t="shared" si="8"/>
        <v>0</v>
      </c>
      <c r="G106" s="6">
        <f t="shared" si="6"/>
        <v>0</v>
      </c>
      <c r="H106" s="6">
        <f t="shared" si="7"/>
        <v>777</v>
      </c>
      <c r="I106" s="6">
        <f t="shared" si="9"/>
        <v>0</v>
      </c>
      <c r="J106" s="33"/>
      <c r="K106" s="6">
        <f t="shared" si="10"/>
        <v>0</v>
      </c>
      <c r="L106" s="6">
        <f t="shared" si="11"/>
        <v>0</v>
      </c>
      <c r="M106" s="27"/>
      <c r="N106" s="27"/>
    </row>
    <row r="107" spans="1:14" x14ac:dyDescent="0.45">
      <c r="A107" s="23">
        <v>42278</v>
      </c>
      <c r="B107" s="29">
        <v>1010</v>
      </c>
      <c r="C107" s="29">
        <v>892</v>
      </c>
      <c r="D107" s="33"/>
      <c r="E107" s="33"/>
      <c r="F107" s="6">
        <f t="shared" si="8"/>
        <v>0</v>
      </c>
      <c r="G107" s="6">
        <f t="shared" si="6"/>
        <v>0</v>
      </c>
      <c r="H107" s="6">
        <f t="shared" si="7"/>
        <v>1010</v>
      </c>
      <c r="I107" s="6">
        <f t="shared" si="9"/>
        <v>0</v>
      </c>
      <c r="J107" s="33"/>
      <c r="K107" s="6">
        <f t="shared" si="10"/>
        <v>0</v>
      </c>
      <c r="L107" s="6">
        <f t="shared" si="11"/>
        <v>0</v>
      </c>
      <c r="M107" s="27"/>
      <c r="N107" s="27"/>
    </row>
    <row r="108" spans="1:14" x14ac:dyDescent="0.45">
      <c r="A108" s="23">
        <v>42309</v>
      </c>
      <c r="B108" s="29">
        <v>934</v>
      </c>
      <c r="C108" s="29">
        <v>982</v>
      </c>
      <c r="D108" s="33"/>
      <c r="E108" s="33"/>
      <c r="F108" s="6">
        <f t="shared" si="8"/>
        <v>0</v>
      </c>
      <c r="G108" s="6">
        <f t="shared" si="6"/>
        <v>0</v>
      </c>
      <c r="H108" s="6">
        <f t="shared" si="7"/>
        <v>934</v>
      </c>
      <c r="I108" s="6">
        <f t="shared" si="9"/>
        <v>0</v>
      </c>
      <c r="J108" s="33"/>
      <c r="K108" s="6">
        <f t="shared" si="10"/>
        <v>0</v>
      </c>
      <c r="L108" s="6">
        <f t="shared" si="11"/>
        <v>0</v>
      </c>
      <c r="M108" s="27"/>
      <c r="N108" s="27"/>
    </row>
    <row r="109" spans="1:14" x14ac:dyDescent="0.45">
      <c r="A109" s="23">
        <v>42339</v>
      </c>
      <c r="B109" s="29">
        <v>1024</v>
      </c>
      <c r="C109" s="29">
        <v>823</v>
      </c>
      <c r="D109" s="33"/>
      <c r="E109" s="33"/>
      <c r="F109" s="6">
        <f t="shared" si="8"/>
        <v>0</v>
      </c>
      <c r="G109" s="6">
        <f t="shared" si="6"/>
        <v>0</v>
      </c>
      <c r="H109" s="6">
        <f t="shared" si="7"/>
        <v>1024</v>
      </c>
      <c r="I109" s="6">
        <f t="shared" si="9"/>
        <v>0</v>
      </c>
      <c r="J109" s="33"/>
      <c r="K109" s="6">
        <f t="shared" si="10"/>
        <v>0</v>
      </c>
      <c r="L109" s="6">
        <f t="shared" si="11"/>
        <v>0</v>
      </c>
      <c r="M109" s="27"/>
      <c r="N109" s="27"/>
    </row>
    <row r="110" spans="1:14" x14ac:dyDescent="0.45">
      <c r="A110" s="23">
        <v>42370</v>
      </c>
      <c r="B110" s="29">
        <v>1089</v>
      </c>
      <c r="C110" s="29">
        <v>874</v>
      </c>
      <c r="D110" s="33"/>
      <c r="E110" s="33"/>
      <c r="F110" s="6">
        <f t="shared" si="8"/>
        <v>0</v>
      </c>
      <c r="G110" s="6">
        <f t="shared" si="6"/>
        <v>0</v>
      </c>
      <c r="H110" s="6">
        <f t="shared" si="7"/>
        <v>1089</v>
      </c>
      <c r="I110" s="6">
        <f t="shared" si="9"/>
        <v>0</v>
      </c>
      <c r="J110" s="33"/>
      <c r="K110" s="6">
        <f t="shared" si="10"/>
        <v>0</v>
      </c>
      <c r="L110" s="6">
        <f t="shared" si="11"/>
        <v>0</v>
      </c>
      <c r="M110" s="27"/>
      <c r="N110" s="27"/>
    </row>
    <row r="111" spans="1:14" x14ac:dyDescent="0.45">
      <c r="A111" s="23">
        <v>42401</v>
      </c>
      <c r="B111" s="29">
        <v>899</v>
      </c>
      <c r="C111" s="29">
        <v>962</v>
      </c>
      <c r="D111" s="33"/>
      <c r="E111" s="33"/>
      <c r="F111" s="6">
        <f t="shared" si="8"/>
        <v>0</v>
      </c>
      <c r="G111" s="6">
        <f t="shared" si="6"/>
        <v>0</v>
      </c>
      <c r="H111" s="6">
        <f t="shared" si="7"/>
        <v>899</v>
      </c>
      <c r="I111" s="6">
        <f t="shared" si="9"/>
        <v>0</v>
      </c>
      <c r="J111" s="33"/>
      <c r="K111" s="6">
        <f t="shared" si="10"/>
        <v>0</v>
      </c>
      <c r="L111" s="6">
        <f t="shared" si="11"/>
        <v>0</v>
      </c>
      <c r="M111" s="27"/>
      <c r="N111" s="27"/>
    </row>
    <row r="112" spans="1:14" x14ac:dyDescent="0.45">
      <c r="A112" s="23">
        <v>42430</v>
      </c>
      <c r="B112" s="29">
        <v>933</v>
      </c>
      <c r="C112" s="29">
        <v>1043</v>
      </c>
      <c r="D112" s="33"/>
      <c r="E112" s="33"/>
      <c r="F112" s="6">
        <f t="shared" si="8"/>
        <v>0</v>
      </c>
      <c r="G112" s="6">
        <f t="shared" si="6"/>
        <v>0</v>
      </c>
      <c r="H112" s="6">
        <f t="shared" si="7"/>
        <v>933</v>
      </c>
      <c r="I112" s="6">
        <f t="shared" si="9"/>
        <v>0</v>
      </c>
      <c r="J112" s="33"/>
      <c r="K112" s="6">
        <f t="shared" si="10"/>
        <v>0</v>
      </c>
      <c r="L112" s="6">
        <f t="shared" si="11"/>
        <v>0</v>
      </c>
      <c r="M112" s="27"/>
      <c r="N112" s="27"/>
    </row>
    <row r="113" spans="1:14" x14ac:dyDescent="0.45">
      <c r="A113" s="23">
        <v>42461</v>
      </c>
      <c r="B113" s="29">
        <v>1052</v>
      </c>
      <c r="C113" s="29">
        <v>1076</v>
      </c>
      <c r="D113" s="33"/>
      <c r="E113" s="33"/>
      <c r="F113" s="6">
        <f t="shared" si="8"/>
        <v>0</v>
      </c>
      <c r="G113" s="6">
        <f t="shared" si="6"/>
        <v>0</v>
      </c>
      <c r="H113" s="6">
        <f t="shared" si="7"/>
        <v>1052</v>
      </c>
      <c r="I113" s="6">
        <f t="shared" si="9"/>
        <v>0</v>
      </c>
      <c r="J113" s="33"/>
      <c r="K113" s="6">
        <f t="shared" si="10"/>
        <v>0</v>
      </c>
      <c r="L113" s="6">
        <f t="shared" si="11"/>
        <v>0</v>
      </c>
      <c r="M113" s="27"/>
      <c r="N113" s="27"/>
    </row>
    <row r="114" spans="1:14" x14ac:dyDescent="0.45">
      <c r="A114" s="23">
        <v>42491</v>
      </c>
      <c r="B114" s="29">
        <v>832</v>
      </c>
      <c r="C114" s="29">
        <v>1076</v>
      </c>
      <c r="D114" s="33"/>
      <c r="E114" s="33"/>
      <c r="F114" s="6">
        <f t="shared" si="8"/>
        <v>0</v>
      </c>
      <c r="G114" s="6">
        <f t="shared" si="6"/>
        <v>0</v>
      </c>
      <c r="H114" s="6">
        <f t="shared" si="7"/>
        <v>832</v>
      </c>
      <c r="I114" s="6">
        <f t="shared" si="9"/>
        <v>0</v>
      </c>
      <c r="J114" s="33"/>
      <c r="K114" s="6">
        <f t="shared" si="10"/>
        <v>0</v>
      </c>
      <c r="L114" s="6">
        <f t="shared" si="11"/>
        <v>0</v>
      </c>
      <c r="M114" s="27"/>
      <c r="N114" s="27"/>
    </row>
    <row r="115" spans="1:14" x14ac:dyDescent="0.45">
      <c r="A115" s="23">
        <v>42522</v>
      </c>
      <c r="B115" s="29">
        <v>808</v>
      </c>
      <c r="C115" s="29">
        <v>992</v>
      </c>
      <c r="D115" s="33"/>
      <c r="E115" s="33"/>
      <c r="F115" s="6">
        <f t="shared" si="8"/>
        <v>0</v>
      </c>
      <c r="G115" s="6">
        <f t="shared" si="6"/>
        <v>0</v>
      </c>
      <c r="H115" s="6">
        <f t="shared" si="7"/>
        <v>808</v>
      </c>
      <c r="I115" s="6">
        <f t="shared" si="9"/>
        <v>0</v>
      </c>
      <c r="J115" s="33"/>
      <c r="K115" s="6">
        <f t="shared" si="10"/>
        <v>0</v>
      </c>
      <c r="L115" s="6">
        <f t="shared" si="11"/>
        <v>0</v>
      </c>
      <c r="M115" s="27"/>
      <c r="N115" s="27"/>
    </row>
    <row r="116" spans="1:14" x14ac:dyDescent="0.45">
      <c r="A116" s="23">
        <v>42552</v>
      </c>
      <c r="B116" s="29">
        <v>636</v>
      </c>
      <c r="C116" s="29">
        <v>804</v>
      </c>
      <c r="D116" s="33"/>
      <c r="E116" s="33"/>
      <c r="F116" s="6">
        <f t="shared" si="8"/>
        <v>0</v>
      </c>
      <c r="G116" s="6">
        <f t="shared" si="6"/>
        <v>0</v>
      </c>
      <c r="H116" s="6">
        <f t="shared" si="7"/>
        <v>636</v>
      </c>
      <c r="I116" s="6">
        <f t="shared" si="9"/>
        <v>0</v>
      </c>
      <c r="J116" s="33"/>
      <c r="K116" s="6">
        <f t="shared" si="10"/>
        <v>0</v>
      </c>
      <c r="L116" s="6">
        <f t="shared" si="11"/>
        <v>0</v>
      </c>
      <c r="M116" s="27"/>
      <c r="N116" s="27"/>
    </row>
    <row r="117" spans="1:14" x14ac:dyDescent="0.45">
      <c r="A117" s="23">
        <v>42583</v>
      </c>
      <c r="B117" s="29">
        <v>1031</v>
      </c>
      <c r="C117" s="29">
        <v>851</v>
      </c>
      <c r="D117" s="33"/>
      <c r="E117" s="33"/>
      <c r="F117" s="6">
        <f t="shared" si="8"/>
        <v>0</v>
      </c>
      <c r="G117" s="6">
        <f t="shared" si="6"/>
        <v>0</v>
      </c>
      <c r="H117" s="6">
        <f t="shared" si="7"/>
        <v>1031</v>
      </c>
      <c r="I117" s="6">
        <f t="shared" si="9"/>
        <v>0</v>
      </c>
      <c r="J117" s="33"/>
      <c r="K117" s="6">
        <f t="shared" si="10"/>
        <v>0</v>
      </c>
      <c r="L117" s="6">
        <f t="shared" si="11"/>
        <v>0</v>
      </c>
      <c r="M117" s="27"/>
      <c r="N117" s="27"/>
    </row>
    <row r="118" spans="1:14" x14ac:dyDescent="0.45">
      <c r="A118" s="23">
        <v>42614</v>
      </c>
      <c r="B118" s="29">
        <v>1193</v>
      </c>
      <c r="C118" s="29">
        <v>946</v>
      </c>
      <c r="D118" s="33"/>
      <c r="E118" s="33"/>
      <c r="F118" s="6">
        <f t="shared" si="8"/>
        <v>0</v>
      </c>
      <c r="G118" s="6">
        <f t="shared" si="6"/>
        <v>0</v>
      </c>
      <c r="H118" s="6">
        <f t="shared" si="7"/>
        <v>1193</v>
      </c>
      <c r="I118" s="6">
        <f t="shared" si="9"/>
        <v>0</v>
      </c>
      <c r="J118" s="33"/>
      <c r="K118" s="6">
        <f t="shared" si="10"/>
        <v>0</v>
      </c>
      <c r="L118" s="6">
        <f t="shared" si="11"/>
        <v>0</v>
      </c>
      <c r="M118" s="27"/>
      <c r="N118" s="27"/>
    </row>
    <row r="119" spans="1:14" x14ac:dyDescent="0.45">
      <c r="A119" s="23">
        <v>42644</v>
      </c>
      <c r="B119" s="29">
        <v>1096</v>
      </c>
      <c r="C119" s="29">
        <v>1145</v>
      </c>
      <c r="D119" s="33"/>
      <c r="E119" s="33"/>
      <c r="F119" s="6">
        <f t="shared" si="8"/>
        <v>0</v>
      </c>
      <c r="G119" s="6">
        <f t="shared" si="6"/>
        <v>0</v>
      </c>
      <c r="H119" s="6">
        <f t="shared" si="7"/>
        <v>1096</v>
      </c>
      <c r="I119" s="6">
        <f t="shared" si="9"/>
        <v>0</v>
      </c>
      <c r="J119" s="33"/>
      <c r="K119" s="6">
        <f t="shared" si="10"/>
        <v>0</v>
      </c>
      <c r="L119" s="6">
        <f t="shared" si="11"/>
        <v>0</v>
      </c>
      <c r="M119" s="27"/>
      <c r="N119" s="27"/>
    </row>
    <row r="120" spans="1:14" x14ac:dyDescent="0.45">
      <c r="A120" s="23">
        <v>42675</v>
      </c>
      <c r="B120" s="29">
        <v>1663</v>
      </c>
      <c r="C120" s="29">
        <v>1190</v>
      </c>
      <c r="D120" s="33"/>
      <c r="E120" s="33"/>
      <c r="F120" s="6">
        <f t="shared" si="8"/>
        <v>0</v>
      </c>
      <c r="G120" s="6">
        <f t="shared" si="6"/>
        <v>0</v>
      </c>
      <c r="H120" s="6">
        <f t="shared" si="7"/>
        <v>1663</v>
      </c>
      <c r="I120" s="6">
        <f t="shared" si="9"/>
        <v>0</v>
      </c>
      <c r="J120" s="33"/>
      <c r="K120" s="6">
        <f t="shared" si="10"/>
        <v>0</v>
      </c>
      <c r="L120" s="6">
        <f t="shared" si="11"/>
        <v>0</v>
      </c>
      <c r="M120" s="27"/>
      <c r="N120" s="27"/>
    </row>
    <row r="121" spans="1:14" x14ac:dyDescent="0.45">
      <c r="A121" s="23">
        <v>42705</v>
      </c>
      <c r="B121" s="29">
        <v>866</v>
      </c>
      <c r="C121" s="29">
        <v>1151</v>
      </c>
      <c r="D121" s="33"/>
      <c r="E121" s="33"/>
      <c r="F121" s="6">
        <f t="shared" si="8"/>
        <v>0</v>
      </c>
      <c r="G121" s="6">
        <f t="shared" si="6"/>
        <v>0</v>
      </c>
      <c r="H121" s="6">
        <f t="shared" si="7"/>
        <v>866</v>
      </c>
      <c r="I121" s="6">
        <f t="shared" si="9"/>
        <v>0</v>
      </c>
      <c r="J121" s="33"/>
      <c r="K121" s="6">
        <f t="shared" si="10"/>
        <v>0</v>
      </c>
      <c r="L121" s="6">
        <f t="shared" si="11"/>
        <v>0</v>
      </c>
      <c r="M121" s="27"/>
      <c r="N121" s="27"/>
    </row>
    <row r="122" spans="1:14" x14ac:dyDescent="0.45">
      <c r="A122" s="23">
        <v>42736</v>
      </c>
      <c r="B122" s="29">
        <v>1540</v>
      </c>
      <c r="C122" s="29">
        <v>1044</v>
      </c>
      <c r="D122" s="33"/>
      <c r="E122" s="33"/>
      <c r="F122" s="6">
        <f t="shared" si="8"/>
        <v>0</v>
      </c>
      <c r="G122" s="6">
        <f t="shared" si="6"/>
        <v>0</v>
      </c>
      <c r="H122" s="6">
        <f t="shared" si="7"/>
        <v>1540</v>
      </c>
      <c r="I122" s="6">
        <f t="shared" si="9"/>
        <v>0</v>
      </c>
      <c r="J122" s="33"/>
      <c r="K122" s="6">
        <f t="shared" si="10"/>
        <v>0</v>
      </c>
      <c r="L122" s="6">
        <f t="shared" si="11"/>
        <v>0</v>
      </c>
      <c r="M122" s="27"/>
      <c r="N122" s="27"/>
    </row>
    <row r="123" spans="1:14" x14ac:dyDescent="0.45">
      <c r="A123" s="23">
        <v>42767</v>
      </c>
      <c r="B123" s="29"/>
      <c r="C123" s="29">
        <v>1225</v>
      </c>
      <c r="D123" s="33"/>
      <c r="E123" s="33"/>
      <c r="J123" s="33"/>
      <c r="M123" s="27"/>
      <c r="N123" s="27"/>
    </row>
    <row r="124" spans="1:14" x14ac:dyDescent="0.45">
      <c r="A124" s="23">
        <v>42795</v>
      </c>
      <c r="B124" s="29"/>
      <c r="C124" s="29">
        <v>1359</v>
      </c>
      <c r="D124" s="33"/>
      <c r="E124" s="33"/>
      <c r="J124" s="33"/>
      <c r="M124" s="27"/>
      <c r="N124" s="27"/>
    </row>
    <row r="125" spans="1:14" x14ac:dyDescent="0.45">
      <c r="A125" s="23">
        <v>42826</v>
      </c>
      <c r="B125" s="29"/>
      <c r="C125" s="29">
        <v>1462</v>
      </c>
      <c r="D125" s="33"/>
      <c r="E125" s="33"/>
      <c r="J125" s="33"/>
      <c r="M125" s="27"/>
      <c r="N125" s="27"/>
    </row>
    <row r="126" spans="1:14" x14ac:dyDescent="0.45">
      <c r="A126" s="23">
        <v>42856</v>
      </c>
      <c r="B126" s="29"/>
      <c r="C126" s="29">
        <v>1486</v>
      </c>
      <c r="D126" s="33"/>
      <c r="E126" s="33"/>
      <c r="J126" s="33"/>
      <c r="M126" s="27"/>
      <c r="N126" s="27"/>
    </row>
    <row r="127" spans="1:14" x14ac:dyDescent="0.45">
      <c r="A127" s="23">
        <v>42887</v>
      </c>
      <c r="B127" s="29"/>
      <c r="C127" s="29">
        <v>1502</v>
      </c>
      <c r="D127" s="33"/>
      <c r="E127" s="33"/>
      <c r="J127" s="33"/>
      <c r="M127" s="27"/>
      <c r="N127" s="27"/>
    </row>
    <row r="128" spans="1:14" x14ac:dyDescent="0.45">
      <c r="A128" s="23">
        <v>42917</v>
      </c>
      <c r="B128" s="29"/>
      <c r="C128" s="29">
        <v>1332</v>
      </c>
      <c r="D128" s="33"/>
      <c r="E128" s="33"/>
      <c r="J128" s="33"/>
      <c r="M128" s="27"/>
      <c r="N128" s="27"/>
    </row>
    <row r="129" spans="1:14" x14ac:dyDescent="0.45">
      <c r="A129" s="23">
        <v>42948</v>
      </c>
      <c r="B129" s="29"/>
      <c r="C129" s="29">
        <v>1572</v>
      </c>
      <c r="D129" s="33"/>
      <c r="E129" s="33"/>
      <c r="J129" s="33"/>
      <c r="M129" s="27"/>
      <c r="N129" s="27"/>
    </row>
    <row r="130" spans="1:14" x14ac:dyDescent="0.45">
      <c r="A130" s="23">
        <v>42979</v>
      </c>
      <c r="B130" s="29"/>
      <c r="C130" s="29">
        <v>1694</v>
      </c>
      <c r="D130" s="33"/>
      <c r="E130" s="33"/>
      <c r="J130" s="33"/>
      <c r="M130" s="27"/>
      <c r="N130" s="27"/>
    </row>
    <row r="131" spans="1:14" x14ac:dyDescent="0.45">
      <c r="A131" s="23">
        <v>43009</v>
      </c>
      <c r="B131" s="29"/>
      <c r="C131" s="29">
        <v>1931</v>
      </c>
      <c r="D131" s="33"/>
      <c r="E131" s="33"/>
      <c r="J131" s="33"/>
      <c r="M131" s="27"/>
      <c r="N131" s="27"/>
    </row>
    <row r="132" spans="1:14" x14ac:dyDescent="0.45">
      <c r="A132" s="23">
        <v>43040</v>
      </c>
      <c r="B132" s="29"/>
      <c r="C132" s="29">
        <v>2067</v>
      </c>
      <c r="D132" s="33"/>
      <c r="E132" s="33"/>
      <c r="J132" s="33"/>
      <c r="M132" s="27"/>
      <c r="N132" s="27"/>
    </row>
    <row r="133" spans="1:14" x14ac:dyDescent="0.45">
      <c r="A133" s="23">
        <v>43070</v>
      </c>
      <c r="B133" s="29"/>
      <c r="C133" s="29">
        <v>1782</v>
      </c>
      <c r="D133" s="33"/>
      <c r="E133" s="33"/>
      <c r="J133" s="33"/>
      <c r="M133" s="27"/>
      <c r="N133" s="2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6A58-FBE6-4E79-8E9C-A26FC66A92DE}">
  <dimension ref="A1:Q133"/>
  <sheetViews>
    <sheetView zoomScale="115" zoomScaleNormal="115" workbookViewId="0">
      <pane xSplit="1" ySplit="1" topLeftCell="B2" activePane="bottomRight" state="frozen"/>
      <selection activeCell="B35" sqref="B35"/>
      <selection pane="topRight" activeCell="B35" sqref="B35"/>
      <selection pane="bottomLeft" activeCell="B35" sqref="B35"/>
      <selection pane="bottomRight" activeCell="B35" sqref="B35"/>
    </sheetView>
  </sheetViews>
  <sheetFormatPr baseColWidth="10" defaultColWidth="8.73046875" defaultRowHeight="14.25" x14ac:dyDescent="0.45"/>
  <cols>
    <col min="1" max="2" width="9.06640625" style="1" customWidth="1"/>
    <col min="3" max="3" width="9.06640625" style="29" customWidth="1"/>
    <col min="4" max="5" width="9.06640625" style="1" customWidth="1"/>
    <col min="6" max="12" width="9.06640625" style="6" customWidth="1"/>
    <col min="13" max="16" width="9.06640625" customWidth="1"/>
    <col min="17" max="17" width="10.73046875" customWidth="1"/>
    <col min="18" max="21" width="8.73046875" customWidth="1"/>
    <col min="24" max="24" width="8.73046875" customWidth="1"/>
  </cols>
  <sheetData>
    <row r="1" spans="1:17" s="10" customFormat="1" ht="31.5" customHeight="1" x14ac:dyDescent="0.45">
      <c r="A1" s="25" t="s">
        <v>0</v>
      </c>
      <c r="B1" s="26" t="s">
        <v>1</v>
      </c>
      <c r="C1" s="26" t="s">
        <v>2</v>
      </c>
      <c r="D1" s="10" t="s">
        <v>3</v>
      </c>
      <c r="E1" s="10" t="s">
        <v>12</v>
      </c>
      <c r="F1" s="54" t="s">
        <v>4</v>
      </c>
      <c r="G1" s="28" t="s">
        <v>5</v>
      </c>
      <c r="H1" s="28" t="s">
        <v>6</v>
      </c>
      <c r="I1" s="54" t="s">
        <v>7</v>
      </c>
      <c r="J1" s="54" t="s">
        <v>36</v>
      </c>
      <c r="K1" s="28" t="s">
        <v>8</v>
      </c>
      <c r="L1" s="28" t="s">
        <v>9</v>
      </c>
    </row>
    <row r="2" spans="1:17" x14ac:dyDescent="0.45">
      <c r="A2" s="23">
        <v>39083</v>
      </c>
      <c r="B2" s="29">
        <v>352</v>
      </c>
      <c r="C2" s="29">
        <v>350</v>
      </c>
      <c r="D2" s="33"/>
      <c r="E2" s="33"/>
      <c r="F2" s="6">
        <v>1000</v>
      </c>
      <c r="G2" s="6">
        <f t="shared" ref="G2:G65" si="0">MIN(B2,F2)</f>
        <v>352</v>
      </c>
      <c r="H2" s="6">
        <f t="shared" ref="H2:H65" si="1">B2-G2</f>
        <v>0</v>
      </c>
      <c r="I2" s="6">
        <f>F2-G2</f>
        <v>648</v>
      </c>
      <c r="J2" s="33"/>
      <c r="K2" s="6">
        <v>0</v>
      </c>
      <c r="L2" s="6">
        <f>MAX(0,D2-F2-K2)</f>
        <v>0</v>
      </c>
      <c r="M2" s="27"/>
      <c r="N2" s="27"/>
    </row>
    <row r="3" spans="1:17" x14ac:dyDescent="0.45">
      <c r="A3" s="23">
        <v>39114</v>
      </c>
      <c r="B3" s="29">
        <v>335</v>
      </c>
      <c r="C3" s="29">
        <v>348</v>
      </c>
      <c r="D3" s="33"/>
      <c r="E3" s="33"/>
      <c r="F3" s="6">
        <f>I2+K2</f>
        <v>648</v>
      </c>
      <c r="G3" s="6">
        <f t="shared" si="0"/>
        <v>335</v>
      </c>
      <c r="H3" s="6">
        <f t="shared" si="1"/>
        <v>0</v>
      </c>
      <c r="I3" s="6">
        <f>F3-G3</f>
        <v>313</v>
      </c>
      <c r="J3" s="33"/>
      <c r="K3" s="6">
        <f>L2</f>
        <v>0</v>
      </c>
      <c r="L3" s="6">
        <f>MAX(0,D3-F3-K3)</f>
        <v>0</v>
      </c>
      <c r="M3" s="27"/>
      <c r="N3" s="27"/>
      <c r="P3" s="2"/>
    </row>
    <row r="4" spans="1:17" x14ac:dyDescent="0.45">
      <c r="A4" s="23">
        <v>39142</v>
      </c>
      <c r="B4" s="29">
        <v>365</v>
      </c>
      <c r="C4" s="29">
        <v>367</v>
      </c>
      <c r="D4" s="33"/>
      <c r="E4" s="33"/>
      <c r="F4" s="6">
        <f t="shared" ref="F4:F67" si="2">I3+K3</f>
        <v>313</v>
      </c>
      <c r="G4" s="6">
        <f t="shared" si="0"/>
        <v>313</v>
      </c>
      <c r="H4" s="6">
        <f t="shared" si="1"/>
        <v>52</v>
      </c>
      <c r="I4" s="6">
        <f t="shared" ref="I4:I67" si="3">F4-G4</f>
        <v>0</v>
      </c>
      <c r="J4" s="33"/>
      <c r="K4" s="6">
        <f t="shared" ref="K4:K67" si="4">L3</f>
        <v>0</v>
      </c>
      <c r="L4" s="6">
        <f t="shared" ref="L4:L67" si="5">MAX(0,D4-F4-K4)</f>
        <v>0</v>
      </c>
      <c r="M4" s="27"/>
      <c r="N4" s="27"/>
      <c r="P4" s="2"/>
    </row>
    <row r="5" spans="1:17" x14ac:dyDescent="0.45">
      <c r="A5" s="23">
        <v>39173</v>
      </c>
      <c r="B5" s="29">
        <v>360</v>
      </c>
      <c r="C5" s="29">
        <v>379</v>
      </c>
      <c r="D5" s="33"/>
      <c r="E5" s="33"/>
      <c r="F5" s="6">
        <f t="shared" si="2"/>
        <v>0</v>
      </c>
      <c r="G5" s="6">
        <f t="shared" si="0"/>
        <v>0</v>
      </c>
      <c r="H5" s="6">
        <f>B5-G5</f>
        <v>360</v>
      </c>
      <c r="I5" s="6">
        <f>F5-G5</f>
        <v>0</v>
      </c>
      <c r="J5" s="33"/>
      <c r="K5" s="6">
        <f t="shared" si="4"/>
        <v>0</v>
      </c>
      <c r="L5" s="6">
        <f t="shared" si="5"/>
        <v>0</v>
      </c>
      <c r="M5" s="27"/>
      <c r="N5" s="27"/>
    </row>
    <row r="6" spans="1:17" x14ac:dyDescent="0.45">
      <c r="A6" s="23">
        <v>39203</v>
      </c>
      <c r="B6" s="29">
        <v>431</v>
      </c>
      <c r="C6" s="29">
        <v>364</v>
      </c>
      <c r="D6" s="33"/>
      <c r="E6" s="33"/>
      <c r="F6" s="6">
        <f t="shared" si="2"/>
        <v>0</v>
      </c>
      <c r="G6" s="6">
        <f>MIN(B6,F6)</f>
        <v>0</v>
      </c>
      <c r="H6" s="6">
        <f t="shared" si="1"/>
        <v>431</v>
      </c>
      <c r="I6" s="6">
        <f t="shared" si="3"/>
        <v>0</v>
      </c>
      <c r="J6" s="33"/>
      <c r="K6" s="6">
        <f>L5</f>
        <v>0</v>
      </c>
      <c r="L6" s="6">
        <f t="shared" si="5"/>
        <v>0</v>
      </c>
      <c r="M6" s="27"/>
      <c r="N6" s="27"/>
    </row>
    <row r="7" spans="1:17" x14ac:dyDescent="0.45">
      <c r="A7" s="23">
        <v>39234</v>
      </c>
      <c r="B7" s="29">
        <v>477</v>
      </c>
      <c r="C7" s="29">
        <v>378</v>
      </c>
      <c r="D7" s="33"/>
      <c r="E7" s="33"/>
      <c r="F7" s="6">
        <f t="shared" si="2"/>
        <v>0</v>
      </c>
      <c r="G7" s="6">
        <f t="shared" si="0"/>
        <v>0</v>
      </c>
      <c r="H7" s="6">
        <f>B7-G7</f>
        <v>477</v>
      </c>
      <c r="I7" s="6">
        <f t="shared" si="3"/>
        <v>0</v>
      </c>
      <c r="J7" s="33"/>
      <c r="K7" s="6">
        <f t="shared" si="4"/>
        <v>0</v>
      </c>
      <c r="L7" s="6">
        <f t="shared" si="5"/>
        <v>0</v>
      </c>
      <c r="M7" s="27"/>
      <c r="N7" s="27"/>
      <c r="P7" s="2"/>
    </row>
    <row r="8" spans="1:17" x14ac:dyDescent="0.45">
      <c r="A8" s="23">
        <v>39264</v>
      </c>
      <c r="B8" s="29">
        <v>403</v>
      </c>
      <c r="C8" s="29">
        <v>356</v>
      </c>
      <c r="D8" s="33"/>
      <c r="E8" s="33"/>
      <c r="F8" s="6">
        <f t="shared" si="2"/>
        <v>0</v>
      </c>
      <c r="G8" s="6">
        <f t="shared" si="0"/>
        <v>0</v>
      </c>
      <c r="H8" s="6">
        <f t="shared" si="1"/>
        <v>403</v>
      </c>
      <c r="I8" s="6">
        <f t="shared" si="3"/>
        <v>0</v>
      </c>
      <c r="J8" s="33"/>
      <c r="K8" s="6">
        <f t="shared" si="4"/>
        <v>0</v>
      </c>
      <c r="L8" s="6">
        <f t="shared" si="5"/>
        <v>0</v>
      </c>
      <c r="M8" s="27"/>
      <c r="N8" s="27"/>
      <c r="P8" s="30"/>
    </row>
    <row r="9" spans="1:17" x14ac:dyDescent="0.45">
      <c r="A9" s="23">
        <v>39295</v>
      </c>
      <c r="B9" s="29">
        <v>348</v>
      </c>
      <c r="C9" s="29">
        <v>434</v>
      </c>
      <c r="D9" s="33"/>
      <c r="E9" s="33"/>
      <c r="F9" s="6">
        <f t="shared" si="2"/>
        <v>0</v>
      </c>
      <c r="G9" s="6">
        <f t="shared" si="0"/>
        <v>0</v>
      </c>
      <c r="H9" s="6">
        <f t="shared" si="1"/>
        <v>348</v>
      </c>
      <c r="I9" s="6">
        <f t="shared" si="3"/>
        <v>0</v>
      </c>
      <c r="J9" s="33"/>
      <c r="K9" s="6">
        <f t="shared" si="4"/>
        <v>0</v>
      </c>
      <c r="L9" s="6">
        <f t="shared" si="5"/>
        <v>0</v>
      </c>
      <c r="M9" s="27"/>
      <c r="N9" s="27"/>
      <c r="P9" s="30"/>
    </row>
    <row r="10" spans="1:17" x14ac:dyDescent="0.45">
      <c r="A10" s="23">
        <v>39326</v>
      </c>
      <c r="B10" s="29">
        <v>271</v>
      </c>
      <c r="C10" s="29">
        <v>433</v>
      </c>
      <c r="D10" s="33"/>
      <c r="E10" s="33"/>
      <c r="F10" s="6">
        <f t="shared" si="2"/>
        <v>0</v>
      </c>
      <c r="G10" s="6">
        <f t="shared" si="0"/>
        <v>0</v>
      </c>
      <c r="H10" s="6">
        <f t="shared" si="1"/>
        <v>271</v>
      </c>
      <c r="I10" s="6">
        <f t="shared" si="3"/>
        <v>0</v>
      </c>
      <c r="J10" s="33"/>
      <c r="K10" s="6">
        <f t="shared" si="4"/>
        <v>0</v>
      </c>
      <c r="L10" s="6">
        <f t="shared" si="5"/>
        <v>0</v>
      </c>
      <c r="M10" s="27"/>
      <c r="N10" s="27"/>
    </row>
    <row r="11" spans="1:17" x14ac:dyDescent="0.45">
      <c r="A11" s="23">
        <v>39356</v>
      </c>
      <c r="B11" s="29">
        <v>562</v>
      </c>
      <c r="C11" s="29">
        <v>421</v>
      </c>
      <c r="D11" s="33"/>
      <c r="E11" s="33"/>
      <c r="F11" s="6">
        <f t="shared" si="2"/>
        <v>0</v>
      </c>
      <c r="G11" s="6">
        <f t="shared" si="0"/>
        <v>0</v>
      </c>
      <c r="H11" s="6">
        <f t="shared" si="1"/>
        <v>562</v>
      </c>
      <c r="I11" s="6">
        <f t="shared" si="3"/>
        <v>0</v>
      </c>
      <c r="J11" s="33"/>
      <c r="K11" s="6">
        <f t="shared" si="4"/>
        <v>0</v>
      </c>
      <c r="L11" s="6">
        <f t="shared" si="5"/>
        <v>0</v>
      </c>
      <c r="M11" s="27"/>
      <c r="N11" s="27"/>
      <c r="P11" s="27"/>
    </row>
    <row r="12" spans="1:17" x14ac:dyDescent="0.45">
      <c r="A12" s="23">
        <v>39387</v>
      </c>
      <c r="B12" s="29">
        <v>525</v>
      </c>
      <c r="C12" s="29">
        <v>486</v>
      </c>
      <c r="D12" s="33"/>
      <c r="E12" s="33"/>
      <c r="F12" s="6">
        <f t="shared" si="2"/>
        <v>0</v>
      </c>
      <c r="G12" s="6">
        <f t="shared" si="0"/>
        <v>0</v>
      </c>
      <c r="H12" s="6">
        <f t="shared" si="1"/>
        <v>525</v>
      </c>
      <c r="I12" s="6">
        <f t="shared" si="3"/>
        <v>0</v>
      </c>
      <c r="J12" s="33"/>
      <c r="K12" s="6">
        <f t="shared" si="4"/>
        <v>0</v>
      </c>
      <c r="L12" s="6">
        <f t="shared" si="5"/>
        <v>0</v>
      </c>
      <c r="M12" s="27"/>
      <c r="N12" s="27"/>
      <c r="P12" s="27"/>
    </row>
    <row r="13" spans="1:17" x14ac:dyDescent="0.45">
      <c r="A13" s="23">
        <v>39417</v>
      </c>
      <c r="B13" s="29">
        <v>512</v>
      </c>
      <c r="C13" s="29">
        <v>423</v>
      </c>
      <c r="D13" s="33"/>
      <c r="E13" s="33"/>
      <c r="F13" s="6">
        <f t="shared" si="2"/>
        <v>0</v>
      </c>
      <c r="G13" s="6">
        <f t="shared" si="0"/>
        <v>0</v>
      </c>
      <c r="H13" s="6">
        <f t="shared" si="1"/>
        <v>512</v>
      </c>
      <c r="I13" s="6">
        <f t="shared" si="3"/>
        <v>0</v>
      </c>
      <c r="J13" s="33"/>
      <c r="K13" s="6">
        <f t="shared" si="4"/>
        <v>0</v>
      </c>
      <c r="L13" s="6">
        <f t="shared" si="5"/>
        <v>0</v>
      </c>
      <c r="M13" s="27"/>
      <c r="N13" s="27"/>
      <c r="P13" s="27"/>
    </row>
    <row r="14" spans="1:17" x14ac:dyDescent="0.45">
      <c r="A14" s="23">
        <v>39448</v>
      </c>
      <c r="B14" s="29">
        <v>368</v>
      </c>
      <c r="C14" s="29">
        <v>444</v>
      </c>
      <c r="D14" s="33"/>
      <c r="E14" s="33"/>
      <c r="F14" s="6">
        <f t="shared" si="2"/>
        <v>0</v>
      </c>
      <c r="G14" s="6">
        <f t="shared" si="0"/>
        <v>0</v>
      </c>
      <c r="H14" s="6">
        <f t="shared" si="1"/>
        <v>368</v>
      </c>
      <c r="I14" s="6">
        <f t="shared" si="3"/>
        <v>0</v>
      </c>
      <c r="J14" s="33"/>
      <c r="K14" s="6">
        <f t="shared" si="4"/>
        <v>0</v>
      </c>
      <c r="L14" s="6">
        <f t="shared" si="5"/>
        <v>0</v>
      </c>
      <c r="M14" s="27"/>
      <c r="N14" s="27"/>
      <c r="P14" s="32"/>
    </row>
    <row r="15" spans="1:17" x14ac:dyDescent="0.45">
      <c r="A15" s="23">
        <v>39479</v>
      </c>
      <c r="B15" s="29">
        <v>474</v>
      </c>
      <c r="C15" s="29">
        <v>422</v>
      </c>
      <c r="D15" s="33"/>
      <c r="E15" s="33"/>
      <c r="F15" s="6">
        <f t="shared" si="2"/>
        <v>0</v>
      </c>
      <c r="G15" s="6">
        <f t="shared" si="0"/>
        <v>0</v>
      </c>
      <c r="H15" s="6">
        <f t="shared" si="1"/>
        <v>474</v>
      </c>
      <c r="I15" s="6">
        <f t="shared" si="3"/>
        <v>0</v>
      </c>
      <c r="J15" s="33"/>
      <c r="K15" s="6">
        <f t="shared" si="4"/>
        <v>0</v>
      </c>
      <c r="L15" s="6">
        <f t="shared" si="5"/>
        <v>0</v>
      </c>
      <c r="M15" s="27"/>
      <c r="N15" s="27"/>
      <c r="Q15" s="31"/>
    </row>
    <row r="16" spans="1:17" x14ac:dyDescent="0.45">
      <c r="A16" s="23">
        <v>39508</v>
      </c>
      <c r="B16" s="29">
        <v>379</v>
      </c>
      <c r="C16" s="29">
        <v>477</v>
      </c>
      <c r="D16" s="33"/>
      <c r="E16" s="33"/>
      <c r="F16" s="6">
        <f t="shared" si="2"/>
        <v>0</v>
      </c>
      <c r="G16" s="6">
        <f t="shared" si="0"/>
        <v>0</v>
      </c>
      <c r="H16" s="6">
        <f t="shared" si="1"/>
        <v>379</v>
      </c>
      <c r="I16" s="6">
        <f t="shared" si="3"/>
        <v>0</v>
      </c>
      <c r="J16" s="33"/>
      <c r="K16" s="6">
        <f t="shared" si="4"/>
        <v>0</v>
      </c>
      <c r="L16" s="6">
        <f t="shared" si="5"/>
        <v>0</v>
      </c>
      <c r="M16" s="27"/>
      <c r="N16" s="27"/>
      <c r="Q16" s="31"/>
    </row>
    <row r="17" spans="1:17" x14ac:dyDescent="0.45">
      <c r="A17" s="23">
        <v>39539</v>
      </c>
      <c r="B17" s="29">
        <v>593</v>
      </c>
      <c r="C17" s="29">
        <v>469</v>
      </c>
      <c r="D17" s="33"/>
      <c r="E17" s="33"/>
      <c r="F17" s="6">
        <f t="shared" si="2"/>
        <v>0</v>
      </c>
      <c r="G17" s="6">
        <f t="shared" si="0"/>
        <v>0</v>
      </c>
      <c r="H17" s="6">
        <f t="shared" si="1"/>
        <v>593</v>
      </c>
      <c r="I17" s="6">
        <f t="shared" si="3"/>
        <v>0</v>
      </c>
      <c r="J17" s="33"/>
      <c r="K17" s="6">
        <f t="shared" si="4"/>
        <v>0</v>
      </c>
      <c r="L17" s="6">
        <f t="shared" si="5"/>
        <v>0</v>
      </c>
      <c r="M17" s="27"/>
      <c r="N17" s="27"/>
      <c r="Q17" s="31"/>
    </row>
    <row r="18" spans="1:17" x14ac:dyDescent="0.45">
      <c r="A18" s="23">
        <v>39569</v>
      </c>
      <c r="B18" s="29">
        <v>441</v>
      </c>
      <c r="C18" s="29">
        <v>508</v>
      </c>
      <c r="D18" s="33"/>
      <c r="E18" s="33"/>
      <c r="F18" s="6">
        <f t="shared" si="2"/>
        <v>0</v>
      </c>
      <c r="G18" s="6">
        <f t="shared" si="0"/>
        <v>0</v>
      </c>
      <c r="H18" s="6">
        <f t="shared" si="1"/>
        <v>441</v>
      </c>
      <c r="I18" s="6">
        <f t="shared" si="3"/>
        <v>0</v>
      </c>
      <c r="J18" s="33"/>
      <c r="K18" s="6">
        <f t="shared" si="4"/>
        <v>0</v>
      </c>
      <c r="L18" s="6">
        <f t="shared" si="5"/>
        <v>0</v>
      </c>
      <c r="M18" s="27"/>
      <c r="N18" s="27"/>
    </row>
    <row r="19" spans="1:17" x14ac:dyDescent="0.45">
      <c r="A19" s="23">
        <v>39600</v>
      </c>
      <c r="B19" s="29">
        <v>593</v>
      </c>
      <c r="C19" s="29">
        <v>484</v>
      </c>
      <c r="D19" s="33"/>
      <c r="E19" s="33"/>
      <c r="F19" s="6">
        <f t="shared" si="2"/>
        <v>0</v>
      </c>
      <c r="G19" s="6">
        <f t="shared" si="0"/>
        <v>0</v>
      </c>
      <c r="H19" s="6">
        <f t="shared" si="1"/>
        <v>593</v>
      </c>
      <c r="I19" s="6">
        <f t="shared" si="3"/>
        <v>0</v>
      </c>
      <c r="J19" s="33"/>
      <c r="K19" s="6">
        <f t="shared" si="4"/>
        <v>0</v>
      </c>
      <c r="L19" s="6">
        <f t="shared" si="5"/>
        <v>0</v>
      </c>
      <c r="M19" s="27"/>
      <c r="N19" s="27"/>
    </row>
    <row r="20" spans="1:17" x14ac:dyDescent="0.45">
      <c r="A20" s="23">
        <v>39630</v>
      </c>
      <c r="B20" s="29">
        <v>386</v>
      </c>
      <c r="C20" s="29">
        <v>455</v>
      </c>
      <c r="D20" s="33"/>
      <c r="E20" s="33"/>
      <c r="F20" s="6">
        <f t="shared" si="2"/>
        <v>0</v>
      </c>
      <c r="G20" s="6">
        <f t="shared" si="0"/>
        <v>0</v>
      </c>
      <c r="H20" s="6">
        <f t="shared" si="1"/>
        <v>386</v>
      </c>
      <c r="I20" s="6">
        <f t="shared" si="3"/>
        <v>0</v>
      </c>
      <c r="J20" s="33"/>
      <c r="K20" s="6">
        <f t="shared" si="4"/>
        <v>0</v>
      </c>
      <c r="L20" s="6">
        <f t="shared" si="5"/>
        <v>0</v>
      </c>
      <c r="M20" s="27"/>
      <c r="N20" s="27"/>
    </row>
    <row r="21" spans="1:17" x14ac:dyDescent="0.45">
      <c r="A21" s="23">
        <v>39661</v>
      </c>
      <c r="B21" s="29">
        <v>278</v>
      </c>
      <c r="C21" s="29">
        <v>505</v>
      </c>
      <c r="D21" s="33"/>
      <c r="E21" s="33"/>
      <c r="F21" s="6">
        <f t="shared" si="2"/>
        <v>0</v>
      </c>
      <c r="G21" s="6">
        <f t="shared" si="0"/>
        <v>0</v>
      </c>
      <c r="H21" s="6">
        <f t="shared" si="1"/>
        <v>278</v>
      </c>
      <c r="I21" s="6">
        <f t="shared" si="3"/>
        <v>0</v>
      </c>
      <c r="J21" s="33"/>
      <c r="K21" s="6">
        <f t="shared" si="4"/>
        <v>0</v>
      </c>
      <c r="L21" s="6">
        <f t="shared" si="5"/>
        <v>0</v>
      </c>
      <c r="M21" s="27"/>
      <c r="N21" s="27"/>
    </row>
    <row r="22" spans="1:17" x14ac:dyDescent="0.45">
      <c r="A22" s="23">
        <v>39692</v>
      </c>
      <c r="B22" s="29">
        <v>371</v>
      </c>
      <c r="C22" s="29">
        <v>452</v>
      </c>
      <c r="D22" s="33"/>
      <c r="E22" s="33"/>
      <c r="F22" s="6">
        <f t="shared" si="2"/>
        <v>0</v>
      </c>
      <c r="G22" s="6">
        <f t="shared" si="0"/>
        <v>0</v>
      </c>
      <c r="H22" s="6">
        <f t="shared" si="1"/>
        <v>371</v>
      </c>
      <c r="I22" s="6">
        <f t="shared" si="3"/>
        <v>0</v>
      </c>
      <c r="J22" s="33"/>
      <c r="K22" s="6">
        <f t="shared" si="4"/>
        <v>0</v>
      </c>
      <c r="L22" s="6">
        <f t="shared" si="5"/>
        <v>0</v>
      </c>
      <c r="M22" s="27"/>
      <c r="N22" s="27"/>
    </row>
    <row r="23" spans="1:17" x14ac:dyDescent="0.45">
      <c r="A23" s="23">
        <v>39722</v>
      </c>
      <c r="B23" s="29">
        <v>395</v>
      </c>
      <c r="C23" s="29">
        <v>462</v>
      </c>
      <c r="D23" s="33"/>
      <c r="E23" s="33"/>
      <c r="F23" s="6">
        <f t="shared" si="2"/>
        <v>0</v>
      </c>
      <c r="G23" s="6">
        <f t="shared" si="0"/>
        <v>0</v>
      </c>
      <c r="H23" s="6">
        <f t="shared" si="1"/>
        <v>395</v>
      </c>
      <c r="I23" s="6">
        <f t="shared" si="3"/>
        <v>0</v>
      </c>
      <c r="J23" s="33"/>
      <c r="K23" s="6">
        <f t="shared" si="4"/>
        <v>0</v>
      </c>
      <c r="L23" s="6">
        <f t="shared" si="5"/>
        <v>0</v>
      </c>
      <c r="M23" s="27"/>
      <c r="N23" s="27"/>
    </row>
    <row r="24" spans="1:17" x14ac:dyDescent="0.45">
      <c r="A24" s="23">
        <v>39753</v>
      </c>
      <c r="B24" s="29">
        <v>262</v>
      </c>
      <c r="C24" s="29">
        <v>444</v>
      </c>
      <c r="D24" s="33"/>
      <c r="E24" s="33"/>
      <c r="F24" s="6">
        <f t="shared" si="2"/>
        <v>0</v>
      </c>
      <c r="G24" s="6">
        <f t="shared" si="0"/>
        <v>0</v>
      </c>
      <c r="H24" s="6">
        <f t="shared" si="1"/>
        <v>262</v>
      </c>
      <c r="I24" s="6">
        <f t="shared" si="3"/>
        <v>0</v>
      </c>
      <c r="J24" s="33"/>
      <c r="K24" s="6">
        <f t="shared" si="4"/>
        <v>0</v>
      </c>
      <c r="L24" s="6">
        <f t="shared" si="5"/>
        <v>0</v>
      </c>
      <c r="M24" s="27"/>
      <c r="N24" s="27"/>
    </row>
    <row r="25" spans="1:17" x14ac:dyDescent="0.45">
      <c r="A25" s="23">
        <v>39783</v>
      </c>
      <c r="B25" s="29">
        <v>423</v>
      </c>
      <c r="C25" s="29">
        <v>304</v>
      </c>
      <c r="D25" s="33"/>
      <c r="E25" s="33"/>
      <c r="F25" s="6">
        <f t="shared" si="2"/>
        <v>0</v>
      </c>
      <c r="G25" s="6">
        <f t="shared" si="0"/>
        <v>0</v>
      </c>
      <c r="H25" s="6">
        <f t="shared" si="1"/>
        <v>423</v>
      </c>
      <c r="I25" s="6">
        <f t="shared" si="3"/>
        <v>0</v>
      </c>
      <c r="J25" s="33"/>
      <c r="K25" s="6">
        <f t="shared" si="4"/>
        <v>0</v>
      </c>
      <c r="L25" s="6">
        <f t="shared" si="5"/>
        <v>0</v>
      </c>
      <c r="M25" s="27"/>
      <c r="N25" s="27"/>
    </row>
    <row r="26" spans="1:17" x14ac:dyDescent="0.45">
      <c r="A26" s="23">
        <v>39814</v>
      </c>
      <c r="B26" s="29">
        <v>159</v>
      </c>
      <c r="C26" s="29">
        <v>312</v>
      </c>
      <c r="D26" s="33"/>
      <c r="E26" s="33"/>
      <c r="F26" s="6">
        <f t="shared" si="2"/>
        <v>0</v>
      </c>
      <c r="G26" s="6">
        <f t="shared" si="0"/>
        <v>0</v>
      </c>
      <c r="H26" s="6">
        <f t="shared" si="1"/>
        <v>159</v>
      </c>
      <c r="I26" s="6">
        <f t="shared" si="3"/>
        <v>0</v>
      </c>
      <c r="J26" s="33"/>
      <c r="K26" s="6">
        <f t="shared" si="4"/>
        <v>0</v>
      </c>
      <c r="L26" s="6">
        <f t="shared" si="5"/>
        <v>0</v>
      </c>
      <c r="M26" s="27"/>
      <c r="N26" s="27"/>
    </row>
    <row r="27" spans="1:17" x14ac:dyDescent="0.45">
      <c r="A27" s="23">
        <v>39845</v>
      </c>
      <c r="B27" s="29">
        <v>292</v>
      </c>
      <c r="C27" s="29">
        <v>240</v>
      </c>
      <c r="D27" s="33"/>
      <c r="E27" s="33"/>
      <c r="F27" s="6">
        <f t="shared" si="2"/>
        <v>0</v>
      </c>
      <c r="G27" s="6">
        <f t="shared" si="0"/>
        <v>0</v>
      </c>
      <c r="H27" s="6">
        <f t="shared" si="1"/>
        <v>292</v>
      </c>
      <c r="I27" s="6">
        <f t="shared" si="3"/>
        <v>0</v>
      </c>
      <c r="J27" s="33"/>
      <c r="K27" s="6">
        <f t="shared" si="4"/>
        <v>0</v>
      </c>
      <c r="L27" s="6">
        <f t="shared" si="5"/>
        <v>0</v>
      </c>
      <c r="M27" s="27"/>
      <c r="N27" s="27"/>
    </row>
    <row r="28" spans="1:17" x14ac:dyDescent="0.45">
      <c r="A28" s="23">
        <v>39873</v>
      </c>
      <c r="B28" s="29">
        <v>330</v>
      </c>
      <c r="C28" s="29">
        <v>251</v>
      </c>
      <c r="D28" s="33"/>
      <c r="E28" s="33"/>
      <c r="F28" s="6">
        <f t="shared" si="2"/>
        <v>0</v>
      </c>
      <c r="G28" s="6">
        <f t="shared" si="0"/>
        <v>0</v>
      </c>
      <c r="H28" s="6">
        <f t="shared" si="1"/>
        <v>330</v>
      </c>
      <c r="I28" s="6">
        <f t="shared" si="3"/>
        <v>0</v>
      </c>
      <c r="J28" s="33"/>
      <c r="K28" s="6">
        <f t="shared" si="4"/>
        <v>0</v>
      </c>
      <c r="L28" s="6">
        <f t="shared" si="5"/>
        <v>0</v>
      </c>
      <c r="M28" s="27"/>
      <c r="N28" s="27"/>
    </row>
    <row r="29" spans="1:17" x14ac:dyDescent="0.45">
      <c r="A29" s="23">
        <v>39904</v>
      </c>
      <c r="B29" s="29">
        <v>278</v>
      </c>
      <c r="C29" s="29">
        <v>267</v>
      </c>
      <c r="D29" s="33"/>
      <c r="E29" s="33"/>
      <c r="F29" s="6">
        <f t="shared" si="2"/>
        <v>0</v>
      </c>
      <c r="G29" s="6">
        <f t="shared" si="0"/>
        <v>0</v>
      </c>
      <c r="H29" s="6">
        <f t="shared" si="1"/>
        <v>278</v>
      </c>
      <c r="I29" s="6">
        <f t="shared" si="3"/>
        <v>0</v>
      </c>
      <c r="J29" s="33"/>
      <c r="K29" s="6">
        <f t="shared" si="4"/>
        <v>0</v>
      </c>
      <c r="L29" s="6">
        <f t="shared" si="5"/>
        <v>0</v>
      </c>
      <c r="M29" s="27"/>
      <c r="N29" s="27"/>
    </row>
    <row r="30" spans="1:17" x14ac:dyDescent="0.45">
      <c r="A30" s="23">
        <v>39934</v>
      </c>
      <c r="B30" s="29">
        <v>389</v>
      </c>
      <c r="C30" s="29">
        <v>249</v>
      </c>
      <c r="D30" s="33"/>
      <c r="E30" s="33"/>
      <c r="F30" s="6">
        <f t="shared" si="2"/>
        <v>0</v>
      </c>
      <c r="G30" s="6">
        <f t="shared" si="0"/>
        <v>0</v>
      </c>
      <c r="H30" s="6">
        <f t="shared" si="1"/>
        <v>389</v>
      </c>
      <c r="I30" s="6">
        <f t="shared" si="3"/>
        <v>0</v>
      </c>
      <c r="J30" s="33"/>
      <c r="K30" s="6">
        <f t="shared" si="4"/>
        <v>0</v>
      </c>
      <c r="L30" s="6">
        <f t="shared" si="5"/>
        <v>0</v>
      </c>
      <c r="M30" s="27"/>
      <c r="N30" s="27"/>
      <c r="Q30" s="37"/>
    </row>
    <row r="31" spans="1:17" x14ac:dyDescent="0.45">
      <c r="A31" s="23">
        <v>39965</v>
      </c>
      <c r="B31" s="29">
        <v>383</v>
      </c>
      <c r="C31" s="29">
        <v>276</v>
      </c>
      <c r="D31" s="33"/>
      <c r="E31" s="33"/>
      <c r="F31" s="6">
        <f t="shared" si="2"/>
        <v>0</v>
      </c>
      <c r="G31" s="6">
        <f t="shared" si="0"/>
        <v>0</v>
      </c>
      <c r="H31" s="6">
        <f t="shared" si="1"/>
        <v>383</v>
      </c>
      <c r="I31" s="6">
        <f t="shared" si="3"/>
        <v>0</v>
      </c>
      <c r="J31" s="33"/>
      <c r="K31" s="6">
        <f t="shared" si="4"/>
        <v>0</v>
      </c>
      <c r="L31" s="6">
        <f t="shared" si="5"/>
        <v>0</v>
      </c>
      <c r="M31" s="27"/>
      <c r="N31" s="27"/>
      <c r="Q31" s="37"/>
    </row>
    <row r="32" spans="1:17" x14ac:dyDescent="0.45">
      <c r="A32" s="23">
        <v>39995</v>
      </c>
      <c r="B32" s="29">
        <v>378</v>
      </c>
      <c r="C32" s="29">
        <v>263</v>
      </c>
      <c r="D32" s="33"/>
      <c r="E32" s="33"/>
      <c r="F32" s="6">
        <f t="shared" si="2"/>
        <v>0</v>
      </c>
      <c r="G32" s="6">
        <f t="shared" si="0"/>
        <v>0</v>
      </c>
      <c r="H32" s="6">
        <f t="shared" si="1"/>
        <v>378</v>
      </c>
      <c r="I32" s="6">
        <f t="shared" si="3"/>
        <v>0</v>
      </c>
      <c r="J32" s="33"/>
      <c r="K32" s="6">
        <f t="shared" si="4"/>
        <v>0</v>
      </c>
      <c r="L32" s="6">
        <f t="shared" si="5"/>
        <v>0</v>
      </c>
      <c r="M32" s="27"/>
      <c r="N32" s="27"/>
      <c r="Q32" s="37"/>
    </row>
    <row r="33" spans="1:17" x14ac:dyDescent="0.45">
      <c r="A33" s="23">
        <v>40026</v>
      </c>
      <c r="B33" s="29">
        <v>377</v>
      </c>
      <c r="C33" s="29">
        <v>346</v>
      </c>
      <c r="D33" s="33"/>
      <c r="E33" s="33"/>
      <c r="F33" s="6">
        <f t="shared" si="2"/>
        <v>0</v>
      </c>
      <c r="G33" s="6">
        <f t="shared" si="0"/>
        <v>0</v>
      </c>
      <c r="H33" s="6">
        <f t="shared" si="1"/>
        <v>377</v>
      </c>
      <c r="I33" s="6">
        <f t="shared" si="3"/>
        <v>0</v>
      </c>
      <c r="J33" s="33"/>
      <c r="K33" s="6">
        <f t="shared" si="4"/>
        <v>0</v>
      </c>
      <c r="L33" s="6">
        <f t="shared" si="5"/>
        <v>0</v>
      </c>
      <c r="M33" s="27"/>
      <c r="N33" s="27"/>
      <c r="Q33" s="37"/>
    </row>
    <row r="34" spans="1:17" x14ac:dyDescent="0.45">
      <c r="A34" s="23">
        <v>40057</v>
      </c>
      <c r="B34" s="29">
        <v>447</v>
      </c>
      <c r="C34" s="29">
        <v>380</v>
      </c>
      <c r="D34" s="33"/>
      <c r="E34" s="33"/>
      <c r="F34" s="6">
        <f t="shared" si="2"/>
        <v>0</v>
      </c>
      <c r="G34" s="6">
        <f t="shared" si="0"/>
        <v>0</v>
      </c>
      <c r="H34" s="6">
        <f t="shared" si="1"/>
        <v>447</v>
      </c>
      <c r="I34" s="6">
        <f t="shared" si="3"/>
        <v>0</v>
      </c>
      <c r="J34" s="33"/>
      <c r="K34" s="6">
        <f t="shared" si="4"/>
        <v>0</v>
      </c>
      <c r="L34" s="6">
        <f t="shared" si="5"/>
        <v>0</v>
      </c>
      <c r="M34" s="27"/>
      <c r="N34" s="27"/>
      <c r="Q34" s="55"/>
    </row>
    <row r="35" spans="1:17" x14ac:dyDescent="0.45">
      <c r="A35" s="23">
        <v>40087</v>
      </c>
      <c r="B35" s="29">
        <v>450</v>
      </c>
      <c r="C35" s="29">
        <v>456</v>
      </c>
      <c r="D35" s="33"/>
      <c r="E35" s="33"/>
      <c r="F35" s="6">
        <f t="shared" si="2"/>
        <v>0</v>
      </c>
      <c r="G35" s="6">
        <f t="shared" si="0"/>
        <v>0</v>
      </c>
      <c r="H35" s="6">
        <f t="shared" si="1"/>
        <v>450</v>
      </c>
      <c r="I35" s="6">
        <f t="shared" si="3"/>
        <v>0</v>
      </c>
      <c r="J35" s="33"/>
      <c r="K35" s="6">
        <f t="shared" si="4"/>
        <v>0</v>
      </c>
      <c r="L35" s="6">
        <f t="shared" si="5"/>
        <v>0</v>
      </c>
      <c r="M35" s="27"/>
      <c r="N35" s="27"/>
      <c r="Q35" s="36"/>
    </row>
    <row r="36" spans="1:17" x14ac:dyDescent="0.45">
      <c r="A36" s="23">
        <v>40118</v>
      </c>
      <c r="B36" s="29">
        <v>424</v>
      </c>
      <c r="C36" s="29">
        <v>487</v>
      </c>
      <c r="D36" s="33"/>
      <c r="E36" s="33"/>
      <c r="F36" s="6">
        <f t="shared" si="2"/>
        <v>0</v>
      </c>
      <c r="G36" s="6">
        <f t="shared" si="0"/>
        <v>0</v>
      </c>
      <c r="H36" s="6">
        <f t="shared" si="1"/>
        <v>424</v>
      </c>
      <c r="I36" s="6">
        <f t="shared" si="3"/>
        <v>0</v>
      </c>
      <c r="J36" s="33"/>
      <c r="K36" s="6">
        <f t="shared" si="4"/>
        <v>0</v>
      </c>
      <c r="L36" s="6">
        <f t="shared" si="5"/>
        <v>0</v>
      </c>
      <c r="M36" s="27"/>
      <c r="N36" s="27"/>
      <c r="Q36" s="46"/>
    </row>
    <row r="37" spans="1:17" x14ac:dyDescent="0.45">
      <c r="A37" s="23">
        <v>40148</v>
      </c>
      <c r="B37" s="29">
        <v>551</v>
      </c>
      <c r="C37" s="29">
        <v>401</v>
      </c>
      <c r="D37" s="33"/>
      <c r="E37" s="33"/>
      <c r="F37" s="6">
        <f t="shared" si="2"/>
        <v>0</v>
      </c>
      <c r="G37" s="6">
        <f t="shared" si="0"/>
        <v>0</v>
      </c>
      <c r="H37" s="6">
        <f t="shared" si="1"/>
        <v>551</v>
      </c>
      <c r="I37" s="6">
        <f t="shared" si="3"/>
        <v>0</v>
      </c>
      <c r="J37" s="33"/>
      <c r="K37" s="6">
        <f t="shared" si="4"/>
        <v>0</v>
      </c>
      <c r="L37" s="6">
        <f t="shared" si="5"/>
        <v>0</v>
      </c>
      <c r="M37" s="27"/>
      <c r="N37" s="27"/>
    </row>
    <row r="38" spans="1:17" x14ac:dyDescent="0.45">
      <c r="A38" s="23">
        <v>40179</v>
      </c>
      <c r="B38" s="29">
        <v>260</v>
      </c>
      <c r="C38" s="29">
        <v>446</v>
      </c>
      <c r="D38" s="33"/>
      <c r="E38" s="33"/>
      <c r="F38" s="6">
        <f t="shared" si="2"/>
        <v>0</v>
      </c>
      <c r="G38" s="6">
        <f t="shared" si="0"/>
        <v>0</v>
      </c>
      <c r="H38" s="6">
        <f t="shared" si="1"/>
        <v>260</v>
      </c>
      <c r="I38" s="6">
        <f t="shared" si="3"/>
        <v>0</v>
      </c>
      <c r="J38" s="33"/>
      <c r="K38" s="6">
        <f t="shared" si="4"/>
        <v>0</v>
      </c>
      <c r="L38" s="6">
        <f t="shared" si="5"/>
        <v>0</v>
      </c>
      <c r="M38" s="27"/>
      <c r="N38" s="27"/>
    </row>
    <row r="39" spans="1:17" x14ac:dyDescent="0.45">
      <c r="A39" s="23">
        <v>40210</v>
      </c>
      <c r="B39" s="29">
        <v>416</v>
      </c>
      <c r="C39" s="29">
        <v>391</v>
      </c>
      <c r="D39" s="33"/>
      <c r="E39" s="33"/>
      <c r="F39" s="6">
        <f t="shared" si="2"/>
        <v>0</v>
      </c>
      <c r="G39" s="6">
        <f t="shared" si="0"/>
        <v>0</v>
      </c>
      <c r="H39" s="6">
        <f t="shared" si="1"/>
        <v>416</v>
      </c>
      <c r="I39" s="6">
        <f t="shared" si="3"/>
        <v>0</v>
      </c>
      <c r="J39" s="33"/>
      <c r="K39" s="6">
        <f t="shared" si="4"/>
        <v>0</v>
      </c>
      <c r="L39" s="6">
        <f t="shared" si="5"/>
        <v>0</v>
      </c>
      <c r="M39" s="27"/>
      <c r="N39" s="27"/>
    </row>
    <row r="40" spans="1:17" x14ac:dyDescent="0.45">
      <c r="A40" s="23">
        <v>40238</v>
      </c>
      <c r="B40" s="29">
        <v>453</v>
      </c>
      <c r="C40" s="29">
        <v>434</v>
      </c>
      <c r="D40" s="33"/>
      <c r="E40" s="33"/>
      <c r="F40" s="6">
        <f t="shared" si="2"/>
        <v>0</v>
      </c>
      <c r="G40" s="6">
        <f t="shared" si="0"/>
        <v>0</v>
      </c>
      <c r="H40" s="6">
        <f t="shared" si="1"/>
        <v>453</v>
      </c>
      <c r="I40" s="6">
        <f t="shared" si="3"/>
        <v>0</v>
      </c>
      <c r="J40" s="33"/>
      <c r="K40" s="6">
        <f t="shared" si="4"/>
        <v>0</v>
      </c>
      <c r="L40" s="6">
        <f t="shared" si="5"/>
        <v>0</v>
      </c>
      <c r="M40" s="27"/>
      <c r="N40" s="27"/>
    </row>
    <row r="41" spans="1:17" x14ac:dyDescent="0.45">
      <c r="A41" s="23">
        <v>40269</v>
      </c>
      <c r="B41" s="29">
        <v>413</v>
      </c>
      <c r="C41" s="29">
        <v>465</v>
      </c>
      <c r="D41" s="33"/>
      <c r="E41" s="33"/>
      <c r="F41" s="6">
        <f t="shared" si="2"/>
        <v>0</v>
      </c>
      <c r="G41" s="6">
        <f t="shared" si="0"/>
        <v>0</v>
      </c>
      <c r="H41" s="6">
        <f t="shared" si="1"/>
        <v>413</v>
      </c>
      <c r="I41" s="6">
        <f t="shared" si="3"/>
        <v>0</v>
      </c>
      <c r="J41" s="33"/>
      <c r="K41" s="6">
        <f t="shared" si="4"/>
        <v>0</v>
      </c>
      <c r="L41" s="6">
        <f t="shared" si="5"/>
        <v>0</v>
      </c>
      <c r="M41" s="27"/>
      <c r="N41" s="27"/>
      <c r="O41" s="37"/>
    </row>
    <row r="42" spans="1:17" x14ac:dyDescent="0.45">
      <c r="A42" s="23">
        <v>40299</v>
      </c>
      <c r="B42" s="29">
        <v>489</v>
      </c>
      <c r="C42" s="29">
        <v>447</v>
      </c>
      <c r="D42" s="33"/>
      <c r="E42" s="33"/>
      <c r="F42" s="6">
        <f t="shared" si="2"/>
        <v>0</v>
      </c>
      <c r="G42" s="6">
        <f t="shared" si="0"/>
        <v>0</v>
      </c>
      <c r="H42" s="6">
        <f t="shared" si="1"/>
        <v>489</v>
      </c>
      <c r="I42" s="6">
        <f t="shared" si="3"/>
        <v>0</v>
      </c>
      <c r="J42" s="33"/>
      <c r="K42" s="6">
        <f t="shared" si="4"/>
        <v>0</v>
      </c>
      <c r="L42" s="6">
        <f t="shared" si="5"/>
        <v>0</v>
      </c>
      <c r="M42" s="27"/>
      <c r="N42" s="27"/>
      <c r="O42" s="37"/>
    </row>
    <row r="43" spans="1:17" x14ac:dyDescent="0.45">
      <c r="A43" s="23">
        <v>40330</v>
      </c>
      <c r="B43" s="29">
        <v>515</v>
      </c>
      <c r="C43" s="29">
        <v>457</v>
      </c>
      <c r="D43" s="33"/>
      <c r="E43" s="33"/>
      <c r="F43" s="6">
        <f t="shared" si="2"/>
        <v>0</v>
      </c>
      <c r="G43" s="6">
        <f t="shared" si="0"/>
        <v>0</v>
      </c>
      <c r="H43" s="6">
        <f t="shared" si="1"/>
        <v>515</v>
      </c>
      <c r="I43" s="6">
        <f t="shared" si="3"/>
        <v>0</v>
      </c>
      <c r="J43" s="33"/>
      <c r="K43" s="6">
        <f t="shared" si="4"/>
        <v>0</v>
      </c>
      <c r="L43" s="6">
        <f t="shared" si="5"/>
        <v>0</v>
      </c>
      <c r="M43" s="27"/>
      <c r="N43" s="27"/>
      <c r="O43" s="37"/>
    </row>
    <row r="44" spans="1:17" x14ac:dyDescent="0.45">
      <c r="A44" s="23">
        <v>40360</v>
      </c>
      <c r="B44" s="29">
        <v>442</v>
      </c>
      <c r="C44" s="29">
        <v>417</v>
      </c>
      <c r="D44" s="33"/>
      <c r="E44" s="33"/>
      <c r="F44" s="6">
        <f t="shared" si="2"/>
        <v>0</v>
      </c>
      <c r="G44" s="6">
        <f t="shared" si="0"/>
        <v>0</v>
      </c>
      <c r="H44" s="6">
        <f t="shared" si="1"/>
        <v>442</v>
      </c>
      <c r="I44" s="6">
        <f t="shared" si="3"/>
        <v>0</v>
      </c>
      <c r="J44" s="33"/>
      <c r="K44" s="6">
        <f t="shared" si="4"/>
        <v>0</v>
      </c>
      <c r="L44" s="6">
        <f t="shared" si="5"/>
        <v>0</v>
      </c>
      <c r="M44" s="27"/>
      <c r="N44" s="27"/>
      <c r="O44" s="36"/>
    </row>
    <row r="45" spans="1:17" x14ac:dyDescent="0.45">
      <c r="A45" s="23">
        <v>40391</v>
      </c>
      <c r="B45" s="29">
        <v>447</v>
      </c>
      <c r="C45" s="29">
        <v>499</v>
      </c>
      <c r="D45" s="33"/>
      <c r="E45" s="33"/>
      <c r="F45" s="6">
        <f t="shared" si="2"/>
        <v>0</v>
      </c>
      <c r="G45" s="6">
        <f t="shared" si="0"/>
        <v>0</v>
      </c>
      <c r="H45" s="6">
        <f t="shared" si="1"/>
        <v>447</v>
      </c>
      <c r="I45" s="6">
        <f t="shared" si="3"/>
        <v>0</v>
      </c>
      <c r="J45" s="33"/>
      <c r="K45" s="6">
        <f t="shared" si="4"/>
        <v>0</v>
      </c>
      <c r="L45" s="6">
        <f t="shared" si="5"/>
        <v>0</v>
      </c>
      <c r="M45" s="27"/>
      <c r="N45" s="27"/>
      <c r="O45" s="27"/>
    </row>
    <row r="46" spans="1:17" x14ac:dyDescent="0.45">
      <c r="A46" s="23">
        <v>40422</v>
      </c>
      <c r="B46" s="29">
        <v>556</v>
      </c>
      <c r="C46" s="29">
        <v>516</v>
      </c>
      <c r="D46" s="33"/>
      <c r="E46" s="33"/>
      <c r="F46" s="6">
        <f t="shared" si="2"/>
        <v>0</v>
      </c>
      <c r="G46" s="6">
        <f t="shared" si="0"/>
        <v>0</v>
      </c>
      <c r="H46" s="6">
        <f t="shared" si="1"/>
        <v>556</v>
      </c>
      <c r="I46" s="6">
        <f t="shared" si="3"/>
        <v>0</v>
      </c>
      <c r="J46" s="33"/>
      <c r="K46" s="6">
        <f t="shared" si="4"/>
        <v>0</v>
      </c>
      <c r="L46" s="6">
        <f t="shared" si="5"/>
        <v>0</v>
      </c>
      <c r="M46" s="27"/>
      <c r="N46" s="27"/>
      <c r="O46" s="35"/>
    </row>
    <row r="47" spans="1:17" x14ac:dyDescent="0.45">
      <c r="A47" s="23">
        <v>40452</v>
      </c>
      <c r="B47" s="29">
        <v>517</v>
      </c>
      <c r="C47" s="29">
        <v>598</v>
      </c>
      <c r="D47" s="33"/>
      <c r="E47" s="33"/>
      <c r="F47" s="6">
        <f t="shared" si="2"/>
        <v>0</v>
      </c>
      <c r="G47" s="6">
        <f t="shared" si="0"/>
        <v>0</v>
      </c>
      <c r="H47" s="6">
        <f t="shared" si="1"/>
        <v>517</v>
      </c>
      <c r="I47" s="6">
        <f t="shared" si="3"/>
        <v>0</v>
      </c>
      <c r="J47" s="33"/>
      <c r="K47" s="6">
        <f t="shared" si="4"/>
        <v>0</v>
      </c>
      <c r="L47" s="6">
        <f t="shared" si="5"/>
        <v>0</v>
      </c>
      <c r="M47" s="27"/>
      <c r="N47" s="27"/>
    </row>
    <row r="48" spans="1:17" x14ac:dyDescent="0.45">
      <c r="A48" s="23">
        <v>40483</v>
      </c>
      <c r="B48" s="29">
        <v>647</v>
      </c>
      <c r="C48" s="29">
        <v>607</v>
      </c>
      <c r="D48" s="33"/>
      <c r="E48" s="33"/>
      <c r="F48" s="6">
        <f t="shared" si="2"/>
        <v>0</v>
      </c>
      <c r="G48" s="6">
        <f t="shared" si="0"/>
        <v>0</v>
      </c>
      <c r="H48" s="6">
        <f t="shared" si="1"/>
        <v>647</v>
      </c>
      <c r="I48" s="6">
        <f t="shared" si="3"/>
        <v>0</v>
      </c>
      <c r="J48" s="33"/>
      <c r="K48" s="6">
        <f t="shared" si="4"/>
        <v>0</v>
      </c>
      <c r="L48" s="6">
        <f t="shared" si="5"/>
        <v>0</v>
      </c>
      <c r="M48" s="27"/>
      <c r="N48" s="27"/>
    </row>
    <row r="49" spans="1:14" x14ac:dyDescent="0.45">
      <c r="A49" s="23">
        <v>40513</v>
      </c>
      <c r="B49" s="29">
        <v>502</v>
      </c>
      <c r="C49" s="29">
        <v>529</v>
      </c>
      <c r="D49" s="33"/>
      <c r="E49" s="33"/>
      <c r="F49" s="6">
        <f t="shared" si="2"/>
        <v>0</v>
      </c>
      <c r="G49" s="6">
        <f t="shared" si="0"/>
        <v>0</v>
      </c>
      <c r="H49" s="6">
        <f t="shared" si="1"/>
        <v>502</v>
      </c>
      <c r="I49" s="6">
        <f t="shared" si="3"/>
        <v>0</v>
      </c>
      <c r="J49" s="33"/>
      <c r="K49" s="6">
        <f t="shared" si="4"/>
        <v>0</v>
      </c>
      <c r="L49" s="6">
        <f t="shared" si="5"/>
        <v>0</v>
      </c>
      <c r="M49" s="27"/>
      <c r="N49" s="27"/>
    </row>
    <row r="50" spans="1:14" x14ac:dyDescent="0.45">
      <c r="A50" s="23">
        <v>40544</v>
      </c>
      <c r="B50" s="29">
        <v>463</v>
      </c>
      <c r="C50" s="29">
        <v>510</v>
      </c>
      <c r="D50" s="33"/>
      <c r="E50" s="33"/>
      <c r="F50" s="6">
        <f t="shared" si="2"/>
        <v>0</v>
      </c>
      <c r="G50" s="6">
        <f t="shared" si="0"/>
        <v>0</v>
      </c>
      <c r="H50" s="6">
        <f t="shared" si="1"/>
        <v>463</v>
      </c>
      <c r="I50" s="6">
        <f t="shared" si="3"/>
        <v>0</v>
      </c>
      <c r="J50" s="33"/>
      <c r="K50" s="6">
        <f t="shared" si="4"/>
        <v>0</v>
      </c>
      <c r="L50" s="6">
        <f t="shared" si="5"/>
        <v>0</v>
      </c>
      <c r="M50" s="27"/>
      <c r="N50" s="27"/>
    </row>
    <row r="51" spans="1:14" x14ac:dyDescent="0.45">
      <c r="A51" s="23">
        <v>40575</v>
      </c>
      <c r="B51" s="29">
        <v>483</v>
      </c>
      <c r="C51" s="29">
        <v>495</v>
      </c>
      <c r="D51" s="33"/>
      <c r="E51" s="33"/>
      <c r="F51" s="6">
        <f t="shared" si="2"/>
        <v>0</v>
      </c>
      <c r="G51" s="6">
        <f t="shared" si="0"/>
        <v>0</v>
      </c>
      <c r="H51" s="6">
        <f t="shared" si="1"/>
        <v>483</v>
      </c>
      <c r="I51" s="6">
        <f t="shared" si="3"/>
        <v>0</v>
      </c>
      <c r="J51" s="33"/>
      <c r="K51" s="6">
        <f t="shared" si="4"/>
        <v>0</v>
      </c>
      <c r="L51" s="6">
        <f t="shared" si="5"/>
        <v>0</v>
      </c>
      <c r="M51" s="27"/>
      <c r="N51" s="27"/>
    </row>
    <row r="52" spans="1:14" x14ac:dyDescent="0.45">
      <c r="A52" s="23">
        <v>40603</v>
      </c>
      <c r="B52" s="29">
        <v>540</v>
      </c>
      <c r="C52" s="29">
        <v>530</v>
      </c>
      <c r="D52" s="33"/>
      <c r="E52" s="33"/>
      <c r="F52" s="6">
        <f t="shared" si="2"/>
        <v>0</v>
      </c>
      <c r="G52" s="6">
        <f t="shared" si="0"/>
        <v>0</v>
      </c>
      <c r="H52" s="6">
        <f t="shared" si="1"/>
        <v>540</v>
      </c>
      <c r="I52" s="6">
        <f t="shared" si="3"/>
        <v>0</v>
      </c>
      <c r="J52" s="33"/>
      <c r="K52" s="6">
        <f t="shared" si="4"/>
        <v>0</v>
      </c>
      <c r="L52" s="6">
        <f t="shared" si="5"/>
        <v>0</v>
      </c>
      <c r="M52" s="27"/>
      <c r="N52" s="27"/>
    </row>
    <row r="53" spans="1:14" x14ac:dyDescent="0.45">
      <c r="A53" s="23">
        <v>40634</v>
      </c>
      <c r="B53" s="29">
        <v>521</v>
      </c>
      <c r="C53" s="29">
        <v>559</v>
      </c>
      <c r="D53" s="33"/>
      <c r="E53" s="33"/>
      <c r="F53" s="6">
        <f t="shared" si="2"/>
        <v>0</v>
      </c>
      <c r="G53" s="6">
        <f t="shared" si="0"/>
        <v>0</v>
      </c>
      <c r="H53" s="6">
        <f t="shared" si="1"/>
        <v>521</v>
      </c>
      <c r="I53" s="6">
        <f t="shared" si="3"/>
        <v>0</v>
      </c>
      <c r="J53" s="33"/>
      <c r="K53" s="6">
        <f t="shared" si="4"/>
        <v>0</v>
      </c>
      <c r="L53" s="6">
        <f t="shared" si="5"/>
        <v>0</v>
      </c>
      <c r="M53" s="27"/>
      <c r="N53" s="27"/>
    </row>
    <row r="54" spans="1:14" x14ac:dyDescent="0.45">
      <c r="A54" s="23">
        <v>40664</v>
      </c>
      <c r="B54" s="29">
        <v>714</v>
      </c>
      <c r="C54" s="29">
        <v>541</v>
      </c>
      <c r="D54" s="33"/>
      <c r="E54" s="33"/>
      <c r="F54" s="6">
        <f t="shared" si="2"/>
        <v>0</v>
      </c>
      <c r="G54" s="6">
        <f t="shared" si="0"/>
        <v>0</v>
      </c>
      <c r="H54" s="6">
        <f t="shared" si="1"/>
        <v>714</v>
      </c>
      <c r="I54" s="6">
        <f t="shared" si="3"/>
        <v>0</v>
      </c>
      <c r="J54" s="33"/>
      <c r="K54" s="6">
        <f t="shared" si="4"/>
        <v>0</v>
      </c>
      <c r="L54" s="6">
        <f t="shared" si="5"/>
        <v>0</v>
      </c>
      <c r="M54" s="27"/>
      <c r="N54" s="27"/>
    </row>
    <row r="55" spans="1:14" x14ac:dyDescent="0.45">
      <c r="A55" s="23">
        <v>40695</v>
      </c>
      <c r="B55" s="29">
        <v>533</v>
      </c>
      <c r="C55" s="29">
        <v>593</v>
      </c>
      <c r="D55" s="33"/>
      <c r="E55" s="33"/>
      <c r="F55" s="6">
        <f t="shared" si="2"/>
        <v>0</v>
      </c>
      <c r="G55" s="6">
        <f t="shared" si="0"/>
        <v>0</v>
      </c>
      <c r="H55" s="6">
        <f t="shared" si="1"/>
        <v>533</v>
      </c>
      <c r="I55" s="6">
        <f t="shared" si="3"/>
        <v>0</v>
      </c>
      <c r="J55" s="33"/>
      <c r="K55" s="6">
        <f t="shared" si="4"/>
        <v>0</v>
      </c>
      <c r="L55" s="6">
        <f t="shared" si="5"/>
        <v>0</v>
      </c>
      <c r="M55" s="27"/>
      <c r="N55" s="27"/>
    </row>
    <row r="56" spans="1:14" x14ac:dyDescent="0.45">
      <c r="A56" s="23">
        <v>40725</v>
      </c>
      <c r="B56" s="29">
        <v>496</v>
      </c>
      <c r="C56" s="29">
        <v>502</v>
      </c>
      <c r="D56" s="33"/>
      <c r="E56" s="33"/>
      <c r="F56" s="6">
        <f t="shared" si="2"/>
        <v>0</v>
      </c>
      <c r="G56" s="6">
        <f t="shared" si="0"/>
        <v>0</v>
      </c>
      <c r="H56" s="6">
        <f t="shared" si="1"/>
        <v>496</v>
      </c>
      <c r="I56" s="6">
        <f t="shared" si="3"/>
        <v>0</v>
      </c>
      <c r="J56" s="33"/>
      <c r="K56" s="6">
        <f t="shared" si="4"/>
        <v>0</v>
      </c>
      <c r="L56" s="6">
        <f t="shared" si="5"/>
        <v>0</v>
      </c>
      <c r="M56" s="27"/>
      <c r="N56" s="27"/>
    </row>
    <row r="57" spans="1:14" x14ac:dyDescent="0.45">
      <c r="A57" s="23">
        <v>40756</v>
      </c>
      <c r="B57" s="29">
        <v>449</v>
      </c>
      <c r="C57" s="29">
        <v>581</v>
      </c>
      <c r="D57" s="33"/>
      <c r="E57" s="33"/>
      <c r="F57" s="6">
        <f t="shared" si="2"/>
        <v>0</v>
      </c>
      <c r="G57" s="6">
        <f t="shared" si="0"/>
        <v>0</v>
      </c>
      <c r="H57" s="6">
        <f t="shared" si="1"/>
        <v>449</v>
      </c>
      <c r="I57" s="6">
        <f t="shared" si="3"/>
        <v>0</v>
      </c>
      <c r="J57" s="33"/>
      <c r="K57" s="6">
        <f t="shared" si="4"/>
        <v>0</v>
      </c>
      <c r="L57" s="6">
        <f t="shared" si="5"/>
        <v>0</v>
      </c>
      <c r="M57" s="27"/>
      <c r="N57" s="27"/>
    </row>
    <row r="58" spans="1:14" x14ac:dyDescent="0.45">
      <c r="A58" s="23">
        <v>40787</v>
      </c>
      <c r="B58" s="29">
        <v>531</v>
      </c>
      <c r="C58" s="29">
        <v>568</v>
      </c>
      <c r="D58" s="33"/>
      <c r="E58" s="33"/>
      <c r="F58" s="6">
        <f t="shared" si="2"/>
        <v>0</v>
      </c>
      <c r="G58" s="6">
        <f t="shared" si="0"/>
        <v>0</v>
      </c>
      <c r="H58" s="6">
        <f t="shared" si="1"/>
        <v>531</v>
      </c>
      <c r="I58" s="6">
        <f t="shared" si="3"/>
        <v>0</v>
      </c>
      <c r="J58" s="33"/>
      <c r="K58" s="6">
        <f t="shared" si="4"/>
        <v>0</v>
      </c>
      <c r="L58" s="6">
        <f t="shared" si="5"/>
        <v>0</v>
      </c>
      <c r="M58" s="27"/>
      <c r="N58" s="27"/>
    </row>
    <row r="59" spans="1:14" x14ac:dyDescent="0.45">
      <c r="A59" s="23">
        <v>40817</v>
      </c>
      <c r="B59" s="29">
        <v>639</v>
      </c>
      <c r="C59" s="29">
        <v>615</v>
      </c>
      <c r="D59" s="33"/>
      <c r="E59" s="33"/>
      <c r="F59" s="6">
        <f t="shared" si="2"/>
        <v>0</v>
      </c>
      <c r="G59" s="6">
        <f t="shared" si="0"/>
        <v>0</v>
      </c>
      <c r="H59" s="6">
        <f t="shared" si="1"/>
        <v>639</v>
      </c>
      <c r="I59" s="6">
        <f t="shared" si="3"/>
        <v>0</v>
      </c>
      <c r="J59" s="33"/>
      <c r="K59" s="6">
        <f t="shared" si="4"/>
        <v>0</v>
      </c>
      <c r="L59" s="6">
        <f t="shared" si="5"/>
        <v>0</v>
      </c>
      <c r="M59" s="27"/>
      <c r="N59" s="27"/>
    </row>
    <row r="60" spans="1:14" x14ac:dyDescent="0.45">
      <c r="A60" s="23">
        <v>40848</v>
      </c>
      <c r="B60" s="29">
        <v>591</v>
      </c>
      <c r="C60" s="29">
        <v>648</v>
      </c>
      <c r="D60" s="33"/>
      <c r="E60" s="33"/>
      <c r="F60" s="6">
        <f t="shared" si="2"/>
        <v>0</v>
      </c>
      <c r="G60" s="6">
        <f t="shared" si="0"/>
        <v>0</v>
      </c>
      <c r="H60" s="6">
        <f t="shared" si="1"/>
        <v>591</v>
      </c>
      <c r="I60" s="6">
        <f t="shared" si="3"/>
        <v>0</v>
      </c>
      <c r="J60" s="33"/>
      <c r="K60" s="6">
        <f t="shared" si="4"/>
        <v>0</v>
      </c>
      <c r="L60" s="6">
        <f t="shared" si="5"/>
        <v>0</v>
      </c>
      <c r="M60" s="27"/>
      <c r="N60" s="27"/>
    </row>
    <row r="61" spans="1:14" x14ac:dyDescent="0.45">
      <c r="A61" s="23">
        <v>40878</v>
      </c>
      <c r="B61" s="29">
        <v>328</v>
      </c>
      <c r="C61" s="29">
        <v>526</v>
      </c>
      <c r="D61" s="33"/>
      <c r="E61" s="33"/>
      <c r="F61" s="6">
        <f t="shared" si="2"/>
        <v>0</v>
      </c>
      <c r="G61" s="6">
        <f t="shared" si="0"/>
        <v>0</v>
      </c>
      <c r="H61" s="6">
        <f t="shared" si="1"/>
        <v>328</v>
      </c>
      <c r="I61" s="6">
        <f t="shared" si="3"/>
        <v>0</v>
      </c>
      <c r="J61" s="33"/>
      <c r="K61" s="6">
        <f t="shared" si="4"/>
        <v>0</v>
      </c>
      <c r="L61" s="6">
        <f t="shared" si="5"/>
        <v>0</v>
      </c>
      <c r="M61" s="27"/>
      <c r="N61" s="27"/>
    </row>
    <row r="62" spans="1:14" x14ac:dyDescent="0.45">
      <c r="A62" s="23">
        <v>40909</v>
      </c>
      <c r="B62" s="29">
        <v>721</v>
      </c>
      <c r="C62" s="29">
        <v>436</v>
      </c>
      <c r="D62" s="33"/>
      <c r="E62" s="33"/>
      <c r="F62" s="6">
        <f t="shared" si="2"/>
        <v>0</v>
      </c>
      <c r="G62" s="6">
        <f t="shared" si="0"/>
        <v>0</v>
      </c>
      <c r="H62" s="6">
        <f t="shared" si="1"/>
        <v>721</v>
      </c>
      <c r="I62" s="6">
        <f t="shared" si="3"/>
        <v>0</v>
      </c>
      <c r="J62" s="33"/>
      <c r="K62" s="6">
        <f t="shared" si="4"/>
        <v>0</v>
      </c>
      <c r="L62" s="6">
        <f t="shared" si="5"/>
        <v>0</v>
      </c>
      <c r="M62" s="27"/>
      <c r="N62" s="27"/>
    </row>
    <row r="63" spans="1:14" x14ac:dyDescent="0.45">
      <c r="A63" s="23">
        <v>40940</v>
      </c>
      <c r="B63" s="29">
        <v>598</v>
      </c>
      <c r="C63" s="29">
        <v>518</v>
      </c>
      <c r="D63" s="33"/>
      <c r="E63" s="33"/>
      <c r="F63" s="6">
        <f t="shared" si="2"/>
        <v>0</v>
      </c>
      <c r="G63" s="6">
        <f t="shared" si="0"/>
        <v>0</v>
      </c>
      <c r="H63" s="6">
        <f t="shared" si="1"/>
        <v>598</v>
      </c>
      <c r="I63" s="6">
        <f t="shared" si="3"/>
        <v>0</v>
      </c>
      <c r="J63" s="33"/>
      <c r="K63" s="6">
        <f t="shared" si="4"/>
        <v>0</v>
      </c>
      <c r="L63" s="6">
        <f t="shared" si="5"/>
        <v>0</v>
      </c>
      <c r="M63" s="27"/>
      <c r="N63" s="27"/>
    </row>
    <row r="64" spans="1:14" x14ac:dyDescent="0.45">
      <c r="A64" s="23">
        <v>40969</v>
      </c>
      <c r="B64" s="29">
        <v>672</v>
      </c>
      <c r="C64" s="29">
        <v>588</v>
      </c>
      <c r="D64" s="33"/>
      <c r="E64" s="33"/>
      <c r="F64" s="6">
        <f t="shared" si="2"/>
        <v>0</v>
      </c>
      <c r="G64" s="6">
        <f t="shared" si="0"/>
        <v>0</v>
      </c>
      <c r="H64" s="6">
        <f t="shared" si="1"/>
        <v>672</v>
      </c>
      <c r="I64" s="6">
        <f t="shared" si="3"/>
        <v>0</v>
      </c>
      <c r="J64" s="33"/>
      <c r="K64" s="6">
        <f t="shared" si="4"/>
        <v>0</v>
      </c>
      <c r="L64" s="6">
        <f t="shared" si="5"/>
        <v>0</v>
      </c>
      <c r="M64" s="27"/>
      <c r="N64" s="27"/>
    </row>
    <row r="65" spans="1:14" x14ac:dyDescent="0.45">
      <c r="A65" s="23">
        <v>41000</v>
      </c>
      <c r="B65" s="29">
        <v>625</v>
      </c>
      <c r="C65" s="29">
        <v>651</v>
      </c>
      <c r="D65" s="33"/>
      <c r="E65" s="33"/>
      <c r="F65" s="6">
        <f t="shared" si="2"/>
        <v>0</v>
      </c>
      <c r="G65" s="6">
        <f t="shared" si="0"/>
        <v>0</v>
      </c>
      <c r="H65" s="6">
        <f t="shared" si="1"/>
        <v>625</v>
      </c>
      <c r="I65" s="6">
        <f t="shared" si="3"/>
        <v>0</v>
      </c>
      <c r="J65" s="33"/>
      <c r="K65" s="6">
        <f t="shared" si="4"/>
        <v>0</v>
      </c>
      <c r="L65" s="6">
        <f t="shared" si="5"/>
        <v>0</v>
      </c>
      <c r="M65" s="27"/>
      <c r="N65" s="27"/>
    </row>
    <row r="66" spans="1:14" x14ac:dyDescent="0.45">
      <c r="A66" s="23">
        <v>41030</v>
      </c>
      <c r="B66" s="29">
        <v>670</v>
      </c>
      <c r="C66" s="29">
        <v>644</v>
      </c>
      <c r="D66" s="33"/>
      <c r="E66" s="33"/>
      <c r="F66" s="6">
        <f t="shared" si="2"/>
        <v>0</v>
      </c>
      <c r="G66" s="6">
        <f t="shared" ref="G66:G122" si="6">MIN(B66,F66)</f>
        <v>0</v>
      </c>
      <c r="H66" s="6">
        <f t="shared" ref="H66:H122" si="7">B66-G66</f>
        <v>670</v>
      </c>
      <c r="I66" s="6">
        <f t="shared" si="3"/>
        <v>0</v>
      </c>
      <c r="J66" s="33"/>
      <c r="K66" s="6">
        <f t="shared" si="4"/>
        <v>0</v>
      </c>
      <c r="L66" s="6">
        <f t="shared" si="5"/>
        <v>0</v>
      </c>
      <c r="M66" s="27"/>
      <c r="N66" s="27"/>
    </row>
    <row r="67" spans="1:14" x14ac:dyDescent="0.45">
      <c r="A67" s="23">
        <v>41061</v>
      </c>
      <c r="B67" s="29">
        <v>621</v>
      </c>
      <c r="C67" s="29">
        <v>651</v>
      </c>
      <c r="D67" s="33"/>
      <c r="E67" s="33"/>
      <c r="F67" s="6">
        <f t="shared" si="2"/>
        <v>0</v>
      </c>
      <c r="G67" s="6">
        <f t="shared" si="6"/>
        <v>0</v>
      </c>
      <c r="H67" s="6">
        <f t="shared" si="7"/>
        <v>621</v>
      </c>
      <c r="I67" s="6">
        <f t="shared" si="3"/>
        <v>0</v>
      </c>
      <c r="J67" s="33"/>
      <c r="K67" s="6">
        <f t="shared" si="4"/>
        <v>0</v>
      </c>
      <c r="L67" s="6">
        <f t="shared" si="5"/>
        <v>0</v>
      </c>
      <c r="M67" s="27"/>
      <c r="N67" s="27"/>
    </row>
    <row r="68" spans="1:14" x14ac:dyDescent="0.45">
      <c r="A68" s="23">
        <v>41091</v>
      </c>
      <c r="B68" s="29">
        <v>537</v>
      </c>
      <c r="C68" s="29">
        <v>561</v>
      </c>
      <c r="D68" s="33"/>
      <c r="E68" s="33"/>
      <c r="F68" s="6">
        <f t="shared" ref="F68:F122" si="8">I67+K67</f>
        <v>0</v>
      </c>
      <c r="G68" s="6">
        <f t="shared" si="6"/>
        <v>0</v>
      </c>
      <c r="H68" s="6">
        <f t="shared" si="7"/>
        <v>537</v>
      </c>
      <c r="I68" s="6">
        <f t="shared" ref="I68:I122" si="9">F68-G68</f>
        <v>0</v>
      </c>
      <c r="J68" s="33"/>
      <c r="K68" s="6">
        <f t="shared" ref="K68:K122" si="10">L67</f>
        <v>0</v>
      </c>
      <c r="L68" s="6">
        <f t="shared" ref="L68:L122" si="11">MAX(0,D68-F68-K68)</f>
        <v>0</v>
      </c>
      <c r="M68" s="27"/>
      <c r="N68" s="27"/>
    </row>
    <row r="69" spans="1:14" x14ac:dyDescent="0.45">
      <c r="A69" s="23">
        <v>41122</v>
      </c>
      <c r="B69" s="29">
        <v>579</v>
      </c>
      <c r="C69" s="29">
        <v>643</v>
      </c>
      <c r="D69" s="33"/>
      <c r="E69" s="33"/>
      <c r="F69" s="6">
        <f t="shared" si="8"/>
        <v>0</v>
      </c>
      <c r="G69" s="6">
        <f t="shared" si="6"/>
        <v>0</v>
      </c>
      <c r="H69" s="6">
        <f t="shared" si="7"/>
        <v>579</v>
      </c>
      <c r="I69" s="6">
        <f t="shared" si="9"/>
        <v>0</v>
      </c>
      <c r="J69" s="33"/>
      <c r="K69" s="6">
        <f t="shared" si="10"/>
        <v>0</v>
      </c>
      <c r="L69" s="6">
        <f t="shared" si="11"/>
        <v>0</v>
      </c>
      <c r="M69" s="27"/>
      <c r="N69" s="27"/>
    </row>
    <row r="70" spans="1:14" x14ac:dyDescent="0.45">
      <c r="A70" s="23">
        <v>41153</v>
      </c>
      <c r="B70" s="29">
        <v>572</v>
      </c>
      <c r="C70" s="29">
        <v>659</v>
      </c>
      <c r="D70" s="33"/>
      <c r="E70" s="33"/>
      <c r="F70" s="6">
        <f t="shared" si="8"/>
        <v>0</v>
      </c>
      <c r="G70" s="6">
        <f t="shared" si="6"/>
        <v>0</v>
      </c>
      <c r="H70" s="6">
        <f t="shared" si="7"/>
        <v>572</v>
      </c>
      <c r="I70" s="6">
        <f t="shared" si="9"/>
        <v>0</v>
      </c>
      <c r="J70" s="33"/>
      <c r="K70" s="6">
        <f t="shared" si="10"/>
        <v>0</v>
      </c>
      <c r="L70" s="6">
        <f t="shared" si="11"/>
        <v>0</v>
      </c>
      <c r="M70" s="27"/>
      <c r="N70" s="27"/>
    </row>
    <row r="71" spans="1:14" x14ac:dyDescent="0.45">
      <c r="A71" s="23">
        <v>41183</v>
      </c>
      <c r="B71" s="29">
        <v>686</v>
      </c>
      <c r="C71" s="29">
        <v>701</v>
      </c>
      <c r="D71" s="33"/>
      <c r="E71" s="33"/>
      <c r="F71" s="6">
        <f t="shared" si="8"/>
        <v>0</v>
      </c>
      <c r="G71" s="6">
        <f t="shared" si="6"/>
        <v>0</v>
      </c>
      <c r="H71" s="6">
        <f t="shared" si="7"/>
        <v>686</v>
      </c>
      <c r="I71" s="6">
        <f t="shared" si="9"/>
        <v>0</v>
      </c>
      <c r="J71" s="33"/>
      <c r="K71" s="6">
        <f t="shared" si="10"/>
        <v>0</v>
      </c>
      <c r="L71" s="6">
        <f t="shared" si="11"/>
        <v>0</v>
      </c>
      <c r="M71" s="27"/>
      <c r="N71" s="27"/>
    </row>
    <row r="72" spans="1:14" x14ac:dyDescent="0.45">
      <c r="A72" s="23">
        <v>41214</v>
      </c>
      <c r="B72" s="29">
        <v>640</v>
      </c>
      <c r="C72" s="29">
        <v>725</v>
      </c>
      <c r="D72" s="33"/>
      <c r="E72" s="33"/>
      <c r="F72" s="6">
        <f t="shared" si="8"/>
        <v>0</v>
      </c>
      <c r="G72" s="6">
        <f t="shared" si="6"/>
        <v>0</v>
      </c>
      <c r="H72" s="6">
        <f t="shared" si="7"/>
        <v>640</v>
      </c>
      <c r="I72" s="6">
        <f t="shared" si="9"/>
        <v>0</v>
      </c>
      <c r="J72" s="33"/>
      <c r="K72" s="6">
        <f t="shared" si="10"/>
        <v>0</v>
      </c>
      <c r="L72" s="6">
        <f t="shared" si="11"/>
        <v>0</v>
      </c>
      <c r="M72" s="27"/>
      <c r="N72" s="27"/>
    </row>
    <row r="73" spans="1:14" x14ac:dyDescent="0.45">
      <c r="A73" s="23">
        <v>41244</v>
      </c>
      <c r="B73" s="29">
        <v>404</v>
      </c>
      <c r="C73" s="29">
        <v>583</v>
      </c>
      <c r="D73" s="33"/>
      <c r="E73" s="33"/>
      <c r="F73" s="6">
        <f t="shared" si="8"/>
        <v>0</v>
      </c>
      <c r="G73" s="6">
        <f t="shared" si="6"/>
        <v>0</v>
      </c>
      <c r="H73" s="6">
        <f t="shared" si="7"/>
        <v>404</v>
      </c>
      <c r="I73" s="6">
        <f t="shared" si="9"/>
        <v>0</v>
      </c>
      <c r="J73" s="33"/>
      <c r="K73" s="6">
        <f t="shared" si="10"/>
        <v>0</v>
      </c>
      <c r="L73" s="6">
        <f t="shared" si="11"/>
        <v>0</v>
      </c>
      <c r="M73" s="27"/>
      <c r="N73" s="27"/>
    </row>
    <row r="74" spans="1:14" x14ac:dyDescent="0.45">
      <c r="A74" s="23">
        <v>41275</v>
      </c>
      <c r="B74" s="29">
        <v>652</v>
      </c>
      <c r="C74" s="29">
        <v>495</v>
      </c>
      <c r="D74" s="33"/>
      <c r="E74" s="33"/>
      <c r="F74" s="6">
        <f t="shared" si="8"/>
        <v>0</v>
      </c>
      <c r="G74" s="6">
        <f t="shared" si="6"/>
        <v>0</v>
      </c>
      <c r="H74" s="6">
        <f t="shared" si="7"/>
        <v>652</v>
      </c>
      <c r="I74" s="6">
        <f t="shared" si="9"/>
        <v>0</v>
      </c>
      <c r="J74" s="33"/>
      <c r="K74" s="6">
        <f t="shared" si="10"/>
        <v>0</v>
      </c>
      <c r="L74" s="6">
        <f t="shared" si="11"/>
        <v>0</v>
      </c>
      <c r="M74" s="27"/>
      <c r="N74" s="27"/>
    </row>
    <row r="75" spans="1:14" x14ac:dyDescent="0.45">
      <c r="A75" s="23">
        <v>41306</v>
      </c>
      <c r="B75" s="29">
        <v>533</v>
      </c>
      <c r="C75" s="29">
        <v>531</v>
      </c>
      <c r="D75" s="33"/>
      <c r="E75" s="33"/>
      <c r="F75" s="6">
        <f t="shared" si="8"/>
        <v>0</v>
      </c>
      <c r="G75" s="6">
        <f t="shared" si="6"/>
        <v>0</v>
      </c>
      <c r="H75" s="6">
        <f t="shared" si="7"/>
        <v>533</v>
      </c>
      <c r="I75" s="6">
        <f t="shared" si="9"/>
        <v>0</v>
      </c>
      <c r="J75" s="33"/>
      <c r="K75" s="6">
        <f t="shared" si="10"/>
        <v>0</v>
      </c>
      <c r="L75" s="6">
        <f t="shared" si="11"/>
        <v>0</v>
      </c>
      <c r="M75" s="27"/>
      <c r="N75" s="27"/>
    </row>
    <row r="76" spans="1:14" x14ac:dyDescent="0.45">
      <c r="A76" s="23">
        <v>41334</v>
      </c>
      <c r="B76" s="29">
        <v>473</v>
      </c>
      <c r="C76" s="29">
        <v>564</v>
      </c>
      <c r="D76" s="33"/>
      <c r="E76" s="33"/>
      <c r="F76" s="6">
        <f t="shared" si="8"/>
        <v>0</v>
      </c>
      <c r="G76" s="6">
        <f t="shared" si="6"/>
        <v>0</v>
      </c>
      <c r="H76" s="6">
        <f t="shared" si="7"/>
        <v>473</v>
      </c>
      <c r="I76" s="6">
        <f t="shared" si="9"/>
        <v>0</v>
      </c>
      <c r="J76" s="33"/>
      <c r="K76" s="6">
        <f t="shared" si="10"/>
        <v>0</v>
      </c>
      <c r="L76" s="6">
        <f t="shared" si="11"/>
        <v>0</v>
      </c>
      <c r="M76" s="27"/>
      <c r="N76" s="27"/>
    </row>
    <row r="77" spans="1:14" x14ac:dyDescent="0.45">
      <c r="A77" s="23">
        <v>41365</v>
      </c>
      <c r="B77" s="29">
        <v>646</v>
      </c>
      <c r="C77" s="29">
        <v>546</v>
      </c>
      <c r="D77" s="33"/>
      <c r="E77" s="33"/>
      <c r="F77" s="6">
        <f t="shared" si="8"/>
        <v>0</v>
      </c>
      <c r="G77" s="6">
        <f t="shared" si="6"/>
        <v>0</v>
      </c>
      <c r="H77" s="6">
        <f t="shared" si="7"/>
        <v>646</v>
      </c>
      <c r="I77" s="6">
        <f t="shared" si="9"/>
        <v>0</v>
      </c>
      <c r="J77" s="33"/>
      <c r="K77" s="6">
        <f t="shared" si="10"/>
        <v>0</v>
      </c>
      <c r="L77" s="6">
        <f t="shared" si="11"/>
        <v>0</v>
      </c>
      <c r="M77" s="27"/>
      <c r="N77" s="27"/>
    </row>
    <row r="78" spans="1:14" x14ac:dyDescent="0.45">
      <c r="A78" s="23">
        <v>41395</v>
      </c>
      <c r="B78" s="29">
        <v>662</v>
      </c>
      <c r="C78" s="29">
        <v>561</v>
      </c>
      <c r="D78" s="33"/>
      <c r="E78" s="33"/>
      <c r="F78" s="6">
        <f t="shared" si="8"/>
        <v>0</v>
      </c>
      <c r="G78" s="6">
        <f t="shared" si="6"/>
        <v>0</v>
      </c>
      <c r="H78" s="6">
        <f t="shared" si="7"/>
        <v>662</v>
      </c>
      <c r="I78" s="6">
        <f t="shared" si="9"/>
        <v>0</v>
      </c>
      <c r="J78" s="33"/>
      <c r="K78" s="6">
        <f t="shared" si="10"/>
        <v>0</v>
      </c>
      <c r="L78" s="6">
        <f t="shared" si="11"/>
        <v>0</v>
      </c>
      <c r="M78" s="27"/>
      <c r="N78" s="27"/>
    </row>
    <row r="79" spans="1:14" x14ac:dyDescent="0.45">
      <c r="A79" s="23">
        <v>41426</v>
      </c>
      <c r="B79" s="29">
        <v>494</v>
      </c>
      <c r="C79" s="29">
        <v>579</v>
      </c>
      <c r="D79" s="33"/>
      <c r="E79" s="33"/>
      <c r="F79" s="6">
        <f t="shared" si="8"/>
        <v>0</v>
      </c>
      <c r="G79" s="6">
        <f t="shared" si="6"/>
        <v>0</v>
      </c>
      <c r="H79" s="6">
        <f t="shared" si="7"/>
        <v>494</v>
      </c>
      <c r="I79" s="6">
        <f t="shared" si="9"/>
        <v>0</v>
      </c>
      <c r="J79" s="33"/>
      <c r="K79" s="6">
        <f t="shared" si="10"/>
        <v>0</v>
      </c>
      <c r="L79" s="6">
        <f t="shared" si="11"/>
        <v>0</v>
      </c>
      <c r="M79" s="27"/>
      <c r="N79" s="27"/>
    </row>
    <row r="80" spans="1:14" x14ac:dyDescent="0.45">
      <c r="A80" s="23">
        <v>41456</v>
      </c>
      <c r="B80" s="29">
        <v>513</v>
      </c>
      <c r="C80" s="29">
        <v>472</v>
      </c>
      <c r="D80" s="33"/>
      <c r="E80" s="33"/>
      <c r="F80" s="6">
        <f t="shared" si="8"/>
        <v>0</v>
      </c>
      <c r="G80" s="6">
        <f t="shared" si="6"/>
        <v>0</v>
      </c>
      <c r="H80" s="6">
        <f t="shared" si="7"/>
        <v>513</v>
      </c>
      <c r="I80" s="6">
        <f t="shared" si="9"/>
        <v>0</v>
      </c>
      <c r="J80" s="33"/>
      <c r="K80" s="6">
        <f t="shared" si="10"/>
        <v>0</v>
      </c>
      <c r="L80" s="6">
        <f t="shared" si="11"/>
        <v>0</v>
      </c>
      <c r="M80" s="27"/>
      <c r="N80" s="27"/>
    </row>
    <row r="81" spans="1:14" x14ac:dyDescent="0.45">
      <c r="A81" s="23">
        <v>41487</v>
      </c>
      <c r="B81" s="29">
        <v>620</v>
      </c>
      <c r="C81" s="29">
        <v>553</v>
      </c>
      <c r="D81" s="33"/>
      <c r="E81" s="33"/>
      <c r="F81" s="6">
        <f t="shared" si="8"/>
        <v>0</v>
      </c>
      <c r="G81" s="6">
        <f t="shared" si="6"/>
        <v>0</v>
      </c>
      <c r="H81" s="6">
        <f t="shared" si="7"/>
        <v>620</v>
      </c>
      <c r="I81" s="6">
        <f t="shared" si="9"/>
        <v>0</v>
      </c>
      <c r="J81" s="33"/>
      <c r="K81" s="6">
        <f t="shared" si="10"/>
        <v>0</v>
      </c>
      <c r="L81" s="6">
        <f t="shared" si="11"/>
        <v>0</v>
      </c>
      <c r="M81" s="27"/>
      <c r="N81" s="27"/>
    </row>
    <row r="82" spans="1:14" x14ac:dyDescent="0.45">
      <c r="A82" s="23">
        <v>41518</v>
      </c>
      <c r="B82" s="29">
        <v>681</v>
      </c>
      <c r="C82" s="29">
        <v>603</v>
      </c>
      <c r="D82" s="33"/>
      <c r="E82" s="33"/>
      <c r="F82" s="6">
        <f t="shared" si="8"/>
        <v>0</v>
      </c>
      <c r="G82" s="6">
        <f t="shared" si="6"/>
        <v>0</v>
      </c>
      <c r="H82" s="6">
        <f t="shared" si="7"/>
        <v>681</v>
      </c>
      <c r="I82" s="6">
        <f t="shared" si="9"/>
        <v>0</v>
      </c>
      <c r="J82" s="33"/>
      <c r="K82" s="6">
        <f t="shared" si="10"/>
        <v>0</v>
      </c>
      <c r="L82" s="6">
        <f t="shared" si="11"/>
        <v>0</v>
      </c>
      <c r="M82" s="27"/>
      <c r="N82" s="27"/>
    </row>
    <row r="83" spans="1:14" x14ac:dyDescent="0.45">
      <c r="A83" s="23">
        <v>41548</v>
      </c>
      <c r="B83" s="29">
        <v>579</v>
      </c>
      <c r="C83" s="29">
        <v>702</v>
      </c>
      <c r="D83" s="33"/>
      <c r="E83" s="33"/>
      <c r="F83" s="6">
        <f t="shared" si="8"/>
        <v>0</v>
      </c>
      <c r="G83" s="6">
        <f t="shared" si="6"/>
        <v>0</v>
      </c>
      <c r="H83" s="6">
        <f t="shared" si="7"/>
        <v>579</v>
      </c>
      <c r="I83" s="6">
        <f t="shared" si="9"/>
        <v>0</v>
      </c>
      <c r="J83" s="33"/>
      <c r="K83" s="6">
        <f t="shared" si="10"/>
        <v>0</v>
      </c>
      <c r="L83" s="6">
        <f t="shared" si="11"/>
        <v>0</v>
      </c>
      <c r="M83" s="27"/>
      <c r="N83" s="27"/>
    </row>
    <row r="84" spans="1:14" x14ac:dyDescent="0.45">
      <c r="A84" s="23">
        <v>41579</v>
      </c>
      <c r="B84" s="29">
        <v>586</v>
      </c>
      <c r="C84" s="29">
        <v>693</v>
      </c>
      <c r="D84" s="33"/>
      <c r="E84" s="33"/>
      <c r="F84" s="6">
        <f t="shared" si="8"/>
        <v>0</v>
      </c>
      <c r="G84" s="6">
        <f t="shared" si="6"/>
        <v>0</v>
      </c>
      <c r="H84" s="6">
        <f t="shared" si="7"/>
        <v>586</v>
      </c>
      <c r="I84" s="6">
        <f t="shared" si="9"/>
        <v>0</v>
      </c>
      <c r="J84" s="33"/>
      <c r="K84" s="6">
        <f t="shared" si="10"/>
        <v>0</v>
      </c>
      <c r="L84" s="6">
        <f t="shared" si="11"/>
        <v>0</v>
      </c>
      <c r="M84" s="27"/>
      <c r="N84" s="27"/>
    </row>
    <row r="85" spans="1:14" x14ac:dyDescent="0.45">
      <c r="A85" s="23">
        <v>41609</v>
      </c>
      <c r="B85" s="29">
        <v>437</v>
      </c>
      <c r="C85" s="29">
        <v>550</v>
      </c>
      <c r="D85" s="33"/>
      <c r="E85" s="33"/>
      <c r="F85" s="6">
        <f t="shared" si="8"/>
        <v>0</v>
      </c>
      <c r="G85" s="6">
        <f t="shared" si="6"/>
        <v>0</v>
      </c>
      <c r="H85" s="6">
        <f t="shared" si="7"/>
        <v>437</v>
      </c>
      <c r="I85" s="6">
        <f t="shared" si="9"/>
        <v>0</v>
      </c>
      <c r="J85" s="33"/>
      <c r="K85" s="6">
        <f t="shared" si="10"/>
        <v>0</v>
      </c>
      <c r="L85" s="6">
        <f t="shared" si="11"/>
        <v>0</v>
      </c>
      <c r="M85" s="27"/>
      <c r="N85" s="27"/>
    </row>
    <row r="86" spans="1:14" x14ac:dyDescent="0.45">
      <c r="A86" s="23">
        <v>41640</v>
      </c>
      <c r="B86" s="29">
        <v>919</v>
      </c>
      <c r="C86" s="29">
        <v>487</v>
      </c>
      <c r="D86" s="33"/>
      <c r="E86" s="33"/>
      <c r="F86" s="6">
        <f t="shared" si="8"/>
        <v>0</v>
      </c>
      <c r="G86" s="6">
        <f t="shared" si="6"/>
        <v>0</v>
      </c>
      <c r="H86" s="6">
        <f t="shared" si="7"/>
        <v>919</v>
      </c>
      <c r="I86" s="6">
        <f t="shared" si="9"/>
        <v>0</v>
      </c>
      <c r="J86" s="33"/>
      <c r="K86" s="6">
        <f t="shared" si="10"/>
        <v>0</v>
      </c>
      <c r="L86" s="6">
        <f t="shared" si="11"/>
        <v>0</v>
      </c>
      <c r="M86" s="27"/>
      <c r="N86" s="27"/>
    </row>
    <row r="87" spans="1:14" x14ac:dyDescent="0.45">
      <c r="A87" s="23">
        <v>41671</v>
      </c>
      <c r="B87" s="29">
        <v>896</v>
      </c>
      <c r="C87" s="29">
        <v>624</v>
      </c>
      <c r="D87" s="33"/>
      <c r="E87" s="33"/>
      <c r="F87" s="6">
        <f t="shared" si="8"/>
        <v>0</v>
      </c>
      <c r="G87" s="6">
        <f t="shared" si="6"/>
        <v>0</v>
      </c>
      <c r="H87" s="6">
        <f t="shared" si="7"/>
        <v>896</v>
      </c>
      <c r="I87" s="6">
        <f t="shared" si="9"/>
        <v>0</v>
      </c>
      <c r="J87" s="33"/>
      <c r="K87" s="6">
        <f t="shared" si="10"/>
        <v>0</v>
      </c>
      <c r="L87" s="6">
        <f t="shared" si="11"/>
        <v>0</v>
      </c>
      <c r="M87" s="27"/>
      <c r="N87" s="27"/>
    </row>
    <row r="88" spans="1:14" x14ac:dyDescent="0.45">
      <c r="A88" s="23">
        <v>41699</v>
      </c>
      <c r="B88" s="29">
        <v>1016</v>
      </c>
      <c r="C88" s="29">
        <v>788</v>
      </c>
      <c r="D88" s="33"/>
      <c r="E88" s="33"/>
      <c r="F88" s="6">
        <f t="shared" si="8"/>
        <v>0</v>
      </c>
      <c r="G88" s="6">
        <f t="shared" si="6"/>
        <v>0</v>
      </c>
      <c r="H88" s="6">
        <f t="shared" si="7"/>
        <v>1016</v>
      </c>
      <c r="I88" s="6">
        <f t="shared" si="9"/>
        <v>0</v>
      </c>
      <c r="J88" s="33"/>
      <c r="K88" s="6">
        <f t="shared" si="10"/>
        <v>0</v>
      </c>
      <c r="L88" s="6">
        <f t="shared" si="11"/>
        <v>0</v>
      </c>
      <c r="M88" s="27"/>
      <c r="N88" s="27"/>
    </row>
    <row r="89" spans="1:14" x14ac:dyDescent="0.45">
      <c r="A89" s="23">
        <v>41730</v>
      </c>
      <c r="B89" s="29">
        <v>946</v>
      </c>
      <c r="C89" s="29">
        <v>938</v>
      </c>
      <c r="D89" s="33"/>
      <c r="E89" s="33"/>
      <c r="F89" s="6">
        <f t="shared" si="8"/>
        <v>0</v>
      </c>
      <c r="G89" s="6">
        <f t="shared" si="6"/>
        <v>0</v>
      </c>
      <c r="H89" s="6">
        <f t="shared" si="7"/>
        <v>946</v>
      </c>
      <c r="I89" s="6">
        <f t="shared" si="9"/>
        <v>0</v>
      </c>
      <c r="J89" s="33"/>
      <c r="K89" s="6">
        <f t="shared" si="10"/>
        <v>0</v>
      </c>
      <c r="L89" s="6">
        <f t="shared" si="11"/>
        <v>0</v>
      </c>
      <c r="M89" s="27"/>
      <c r="N89" s="27"/>
    </row>
    <row r="90" spans="1:14" x14ac:dyDescent="0.45">
      <c r="A90" s="23">
        <v>41760</v>
      </c>
      <c r="B90" s="29">
        <v>733</v>
      </c>
      <c r="C90" s="29">
        <v>972</v>
      </c>
      <c r="D90" s="33"/>
      <c r="E90" s="33"/>
      <c r="F90" s="6">
        <f t="shared" si="8"/>
        <v>0</v>
      </c>
      <c r="G90" s="6">
        <f t="shared" si="6"/>
        <v>0</v>
      </c>
      <c r="H90" s="6">
        <f t="shared" si="7"/>
        <v>733</v>
      </c>
      <c r="I90" s="6">
        <f t="shared" si="9"/>
        <v>0</v>
      </c>
      <c r="J90" s="33"/>
      <c r="K90" s="6">
        <f t="shared" si="10"/>
        <v>0</v>
      </c>
      <c r="L90" s="6">
        <f t="shared" si="11"/>
        <v>0</v>
      </c>
      <c r="M90" s="27"/>
      <c r="N90" s="27"/>
    </row>
    <row r="91" spans="1:14" x14ac:dyDescent="0.45">
      <c r="A91" s="23">
        <v>41791</v>
      </c>
      <c r="B91" s="29">
        <v>644</v>
      </c>
      <c r="C91" s="29">
        <v>914</v>
      </c>
      <c r="D91" s="33"/>
      <c r="E91" s="33"/>
      <c r="F91" s="6">
        <f t="shared" si="8"/>
        <v>0</v>
      </c>
      <c r="G91" s="6">
        <f t="shared" si="6"/>
        <v>0</v>
      </c>
      <c r="H91" s="6">
        <f t="shared" si="7"/>
        <v>644</v>
      </c>
      <c r="I91" s="6">
        <f t="shared" si="9"/>
        <v>0</v>
      </c>
      <c r="J91" s="33"/>
      <c r="K91" s="6">
        <f t="shared" si="10"/>
        <v>0</v>
      </c>
      <c r="L91" s="6">
        <f t="shared" si="11"/>
        <v>0</v>
      </c>
      <c r="M91" s="27"/>
      <c r="N91" s="27"/>
    </row>
    <row r="92" spans="1:14" x14ac:dyDescent="0.45">
      <c r="A92" s="23">
        <v>41821</v>
      </c>
      <c r="B92" s="29">
        <v>670</v>
      </c>
      <c r="C92" s="29">
        <v>730</v>
      </c>
      <c r="D92" s="33"/>
      <c r="E92" s="33"/>
      <c r="F92" s="6">
        <f t="shared" si="8"/>
        <v>0</v>
      </c>
      <c r="G92" s="6">
        <f t="shared" si="6"/>
        <v>0</v>
      </c>
      <c r="H92" s="6">
        <f t="shared" si="7"/>
        <v>670</v>
      </c>
      <c r="I92" s="6">
        <f t="shared" si="9"/>
        <v>0</v>
      </c>
      <c r="J92" s="33"/>
      <c r="K92" s="6">
        <f t="shared" si="10"/>
        <v>0</v>
      </c>
      <c r="L92" s="6">
        <f t="shared" si="11"/>
        <v>0</v>
      </c>
      <c r="M92" s="27"/>
      <c r="N92" s="27"/>
    </row>
    <row r="93" spans="1:14" x14ac:dyDescent="0.45">
      <c r="A93" s="23">
        <v>41852</v>
      </c>
      <c r="B93" s="29">
        <v>816</v>
      </c>
      <c r="C93" s="29">
        <v>827</v>
      </c>
      <c r="D93" s="33"/>
      <c r="E93" s="33"/>
      <c r="F93" s="6">
        <f t="shared" si="8"/>
        <v>0</v>
      </c>
      <c r="G93" s="6">
        <f t="shared" si="6"/>
        <v>0</v>
      </c>
      <c r="H93" s="6">
        <f t="shared" si="7"/>
        <v>816</v>
      </c>
      <c r="I93" s="6">
        <f t="shared" si="9"/>
        <v>0</v>
      </c>
      <c r="J93" s="33"/>
      <c r="K93" s="6">
        <f t="shared" si="10"/>
        <v>0</v>
      </c>
      <c r="L93" s="6">
        <f t="shared" si="11"/>
        <v>0</v>
      </c>
      <c r="M93" s="27"/>
      <c r="N93" s="27"/>
    </row>
    <row r="94" spans="1:14" x14ac:dyDescent="0.45">
      <c r="A94" s="23">
        <v>41883</v>
      </c>
      <c r="B94" s="29">
        <v>670</v>
      </c>
      <c r="C94" s="29">
        <v>874</v>
      </c>
      <c r="D94" s="33"/>
      <c r="E94" s="33"/>
      <c r="F94" s="6">
        <f t="shared" si="8"/>
        <v>0</v>
      </c>
      <c r="G94" s="6">
        <f t="shared" si="6"/>
        <v>0</v>
      </c>
      <c r="H94" s="6">
        <f t="shared" si="7"/>
        <v>670</v>
      </c>
      <c r="I94" s="6">
        <f t="shared" si="9"/>
        <v>0</v>
      </c>
      <c r="J94" s="33"/>
      <c r="K94" s="6">
        <f t="shared" si="10"/>
        <v>0</v>
      </c>
      <c r="L94" s="6">
        <f t="shared" si="11"/>
        <v>0</v>
      </c>
      <c r="M94" s="27"/>
      <c r="N94" s="27"/>
    </row>
    <row r="95" spans="1:14" x14ac:dyDescent="0.45">
      <c r="A95" s="23">
        <v>41913</v>
      </c>
      <c r="B95" s="29">
        <v>778</v>
      </c>
      <c r="C95" s="29">
        <v>900</v>
      </c>
      <c r="D95" s="33"/>
      <c r="E95" s="33"/>
      <c r="F95" s="6">
        <f t="shared" si="8"/>
        <v>0</v>
      </c>
      <c r="G95" s="6">
        <f t="shared" si="6"/>
        <v>0</v>
      </c>
      <c r="H95" s="6">
        <f t="shared" si="7"/>
        <v>778</v>
      </c>
      <c r="I95" s="6">
        <f t="shared" si="9"/>
        <v>0</v>
      </c>
      <c r="J95" s="33"/>
      <c r="K95" s="6">
        <f t="shared" si="10"/>
        <v>0</v>
      </c>
      <c r="L95" s="6">
        <f t="shared" si="11"/>
        <v>0</v>
      </c>
      <c r="M95" s="27"/>
      <c r="N95" s="27"/>
    </row>
    <row r="96" spans="1:14" x14ac:dyDescent="0.45">
      <c r="A96" s="23">
        <v>41944</v>
      </c>
      <c r="B96" s="29">
        <v>710</v>
      </c>
      <c r="C96" s="29">
        <v>892</v>
      </c>
      <c r="D96" s="33"/>
      <c r="E96" s="33"/>
      <c r="F96" s="6">
        <f t="shared" si="8"/>
        <v>0</v>
      </c>
      <c r="G96" s="6">
        <f t="shared" si="6"/>
        <v>0</v>
      </c>
      <c r="H96" s="6">
        <f t="shared" si="7"/>
        <v>710</v>
      </c>
      <c r="I96" s="6">
        <f t="shared" si="9"/>
        <v>0</v>
      </c>
      <c r="J96" s="33"/>
      <c r="K96" s="6">
        <f t="shared" si="10"/>
        <v>0</v>
      </c>
      <c r="L96" s="6">
        <f t="shared" si="11"/>
        <v>0</v>
      </c>
      <c r="M96" s="27"/>
      <c r="N96" s="27"/>
    </row>
    <row r="97" spans="1:14" x14ac:dyDescent="0.45">
      <c r="A97" s="23">
        <v>41974</v>
      </c>
      <c r="B97" s="29">
        <v>804</v>
      </c>
      <c r="C97" s="29">
        <v>687</v>
      </c>
      <c r="D97" s="33"/>
      <c r="E97" s="33"/>
      <c r="F97" s="6">
        <f t="shared" si="8"/>
        <v>0</v>
      </c>
      <c r="G97" s="6">
        <f t="shared" si="6"/>
        <v>0</v>
      </c>
      <c r="H97" s="6">
        <f t="shared" si="7"/>
        <v>804</v>
      </c>
      <c r="I97" s="6">
        <f t="shared" si="9"/>
        <v>0</v>
      </c>
      <c r="J97" s="33"/>
      <c r="K97" s="6">
        <f t="shared" si="10"/>
        <v>0</v>
      </c>
      <c r="L97" s="6">
        <f t="shared" si="11"/>
        <v>0</v>
      </c>
      <c r="M97" s="27"/>
      <c r="N97" s="27"/>
    </row>
    <row r="98" spans="1:14" x14ac:dyDescent="0.45">
      <c r="A98" s="23">
        <v>42005</v>
      </c>
      <c r="B98" s="29">
        <v>649</v>
      </c>
      <c r="C98" s="29">
        <v>688</v>
      </c>
      <c r="D98" s="33"/>
      <c r="E98" s="33"/>
      <c r="F98" s="6">
        <f t="shared" si="8"/>
        <v>0</v>
      </c>
      <c r="G98" s="6">
        <f t="shared" si="6"/>
        <v>0</v>
      </c>
      <c r="H98" s="6">
        <f t="shared" si="7"/>
        <v>649</v>
      </c>
      <c r="I98" s="6">
        <f t="shared" si="9"/>
        <v>0</v>
      </c>
      <c r="J98" s="33"/>
      <c r="K98" s="6">
        <f t="shared" si="10"/>
        <v>0</v>
      </c>
      <c r="L98" s="6">
        <f t="shared" si="11"/>
        <v>0</v>
      </c>
      <c r="M98" s="27"/>
      <c r="N98" s="27"/>
    </row>
    <row r="99" spans="1:14" x14ac:dyDescent="0.45">
      <c r="A99" s="23">
        <v>42036</v>
      </c>
      <c r="B99" s="29">
        <v>636</v>
      </c>
      <c r="C99" s="29">
        <v>658</v>
      </c>
      <c r="D99" s="33"/>
      <c r="E99" s="33"/>
      <c r="F99" s="6">
        <f t="shared" si="8"/>
        <v>0</v>
      </c>
      <c r="G99" s="6">
        <f t="shared" si="6"/>
        <v>0</v>
      </c>
      <c r="H99" s="6">
        <f t="shared" si="7"/>
        <v>636</v>
      </c>
      <c r="I99" s="6">
        <f t="shared" si="9"/>
        <v>0</v>
      </c>
      <c r="J99" s="33"/>
      <c r="K99" s="6">
        <f t="shared" si="10"/>
        <v>0</v>
      </c>
      <c r="L99" s="6">
        <f t="shared" si="11"/>
        <v>0</v>
      </c>
      <c r="M99" s="27"/>
      <c r="N99" s="27"/>
    </row>
    <row r="100" spans="1:14" x14ac:dyDescent="0.45">
      <c r="A100" s="23">
        <v>42064</v>
      </c>
      <c r="B100" s="29">
        <v>785</v>
      </c>
      <c r="C100" s="29">
        <v>685</v>
      </c>
      <c r="D100" s="33"/>
      <c r="E100" s="33"/>
      <c r="F100" s="6">
        <f t="shared" si="8"/>
        <v>0</v>
      </c>
      <c r="G100" s="6">
        <f t="shared" si="6"/>
        <v>0</v>
      </c>
      <c r="H100" s="6">
        <f t="shared" si="7"/>
        <v>785</v>
      </c>
      <c r="I100" s="6">
        <f t="shared" si="9"/>
        <v>0</v>
      </c>
      <c r="J100" s="33"/>
      <c r="K100" s="6">
        <f t="shared" si="10"/>
        <v>0</v>
      </c>
      <c r="L100" s="6">
        <f t="shared" si="11"/>
        <v>0</v>
      </c>
      <c r="M100" s="27"/>
      <c r="N100" s="27"/>
    </row>
    <row r="101" spans="1:14" x14ac:dyDescent="0.45">
      <c r="A101" s="23">
        <v>42095</v>
      </c>
      <c r="B101" s="29">
        <v>733</v>
      </c>
      <c r="C101" s="29">
        <v>736</v>
      </c>
      <c r="D101" s="33"/>
      <c r="E101" s="33"/>
      <c r="F101" s="6">
        <f t="shared" si="8"/>
        <v>0</v>
      </c>
      <c r="G101" s="6">
        <f t="shared" si="6"/>
        <v>0</v>
      </c>
      <c r="H101" s="6">
        <f t="shared" si="7"/>
        <v>733</v>
      </c>
      <c r="I101" s="6">
        <f t="shared" si="9"/>
        <v>0</v>
      </c>
      <c r="J101" s="33"/>
      <c r="K101" s="6">
        <f t="shared" si="10"/>
        <v>0</v>
      </c>
      <c r="L101" s="6">
        <f t="shared" si="11"/>
        <v>0</v>
      </c>
      <c r="M101" s="27"/>
      <c r="N101" s="27"/>
    </row>
    <row r="102" spans="1:14" x14ac:dyDescent="0.45">
      <c r="A102" s="23">
        <v>42125</v>
      </c>
      <c r="B102" s="29">
        <v>693</v>
      </c>
      <c r="C102" s="29">
        <v>715</v>
      </c>
      <c r="D102" s="33"/>
      <c r="E102" s="33"/>
      <c r="F102" s="6">
        <f t="shared" si="8"/>
        <v>0</v>
      </c>
      <c r="G102" s="6">
        <f t="shared" si="6"/>
        <v>0</v>
      </c>
      <c r="H102" s="6">
        <f t="shared" si="7"/>
        <v>693</v>
      </c>
      <c r="I102" s="6">
        <f t="shared" si="9"/>
        <v>0</v>
      </c>
      <c r="J102" s="33"/>
      <c r="K102" s="6">
        <f t="shared" si="10"/>
        <v>0</v>
      </c>
      <c r="L102" s="6">
        <f t="shared" si="11"/>
        <v>0</v>
      </c>
      <c r="M102" s="27"/>
      <c r="N102" s="27"/>
    </row>
    <row r="103" spans="1:14" x14ac:dyDescent="0.45">
      <c r="A103" s="23">
        <v>42156</v>
      </c>
      <c r="B103" s="29">
        <v>849</v>
      </c>
      <c r="C103" s="29">
        <v>686</v>
      </c>
      <c r="D103" s="33"/>
      <c r="E103" s="33"/>
      <c r="F103" s="6">
        <f t="shared" si="8"/>
        <v>0</v>
      </c>
      <c r="G103" s="6">
        <f t="shared" si="6"/>
        <v>0</v>
      </c>
      <c r="H103" s="6">
        <f t="shared" si="7"/>
        <v>849</v>
      </c>
      <c r="I103" s="6">
        <f t="shared" si="9"/>
        <v>0</v>
      </c>
      <c r="J103" s="33"/>
      <c r="K103" s="6">
        <f t="shared" si="10"/>
        <v>0</v>
      </c>
      <c r="L103" s="6">
        <f t="shared" si="11"/>
        <v>0</v>
      </c>
      <c r="M103" s="27"/>
      <c r="N103" s="27"/>
    </row>
    <row r="104" spans="1:14" x14ac:dyDescent="0.45">
      <c r="A104" s="23">
        <v>42186</v>
      </c>
      <c r="B104" s="29">
        <v>617</v>
      </c>
      <c r="C104" s="29">
        <v>633</v>
      </c>
      <c r="D104" s="33"/>
      <c r="E104" s="33"/>
      <c r="F104" s="6">
        <f t="shared" si="8"/>
        <v>0</v>
      </c>
      <c r="G104" s="6">
        <f t="shared" si="6"/>
        <v>0</v>
      </c>
      <c r="H104" s="6">
        <f t="shared" si="7"/>
        <v>617</v>
      </c>
      <c r="I104" s="6">
        <f t="shared" si="9"/>
        <v>0</v>
      </c>
      <c r="J104" s="33"/>
      <c r="K104" s="6">
        <f t="shared" si="10"/>
        <v>0</v>
      </c>
      <c r="L104" s="6">
        <f t="shared" si="11"/>
        <v>0</v>
      </c>
      <c r="M104" s="27"/>
      <c r="N104" s="27"/>
    </row>
    <row r="105" spans="1:14" x14ac:dyDescent="0.45">
      <c r="A105" s="23">
        <v>42217</v>
      </c>
      <c r="B105" s="29">
        <v>860</v>
      </c>
      <c r="C105" s="29">
        <v>720</v>
      </c>
      <c r="D105" s="33"/>
      <c r="E105" s="33"/>
      <c r="F105" s="6">
        <f t="shared" si="8"/>
        <v>0</v>
      </c>
      <c r="G105" s="6">
        <f t="shared" si="6"/>
        <v>0</v>
      </c>
      <c r="H105" s="6">
        <f t="shared" si="7"/>
        <v>860</v>
      </c>
      <c r="I105" s="6">
        <f t="shared" si="9"/>
        <v>0</v>
      </c>
      <c r="J105" s="33"/>
      <c r="K105" s="6">
        <f t="shared" si="10"/>
        <v>0</v>
      </c>
      <c r="L105" s="6">
        <f t="shared" si="11"/>
        <v>0</v>
      </c>
      <c r="M105" s="27"/>
      <c r="N105" s="27"/>
    </row>
    <row r="106" spans="1:14" x14ac:dyDescent="0.45">
      <c r="A106" s="23">
        <v>42248</v>
      </c>
      <c r="B106" s="29">
        <v>777</v>
      </c>
      <c r="C106" s="29">
        <v>807</v>
      </c>
      <c r="D106" s="33"/>
      <c r="E106" s="33"/>
      <c r="F106" s="6">
        <f t="shared" si="8"/>
        <v>0</v>
      </c>
      <c r="G106" s="6">
        <f t="shared" si="6"/>
        <v>0</v>
      </c>
      <c r="H106" s="6">
        <f t="shared" si="7"/>
        <v>777</v>
      </c>
      <c r="I106" s="6">
        <f t="shared" si="9"/>
        <v>0</v>
      </c>
      <c r="J106" s="33"/>
      <c r="K106" s="6">
        <f t="shared" si="10"/>
        <v>0</v>
      </c>
      <c r="L106" s="6">
        <f t="shared" si="11"/>
        <v>0</v>
      </c>
      <c r="M106" s="27"/>
      <c r="N106" s="27"/>
    </row>
    <row r="107" spans="1:14" x14ac:dyDescent="0.45">
      <c r="A107" s="23">
        <v>42278</v>
      </c>
      <c r="B107" s="29">
        <v>1010</v>
      </c>
      <c r="C107" s="29">
        <v>892</v>
      </c>
      <c r="D107" s="33"/>
      <c r="E107" s="33"/>
      <c r="F107" s="6">
        <f t="shared" si="8"/>
        <v>0</v>
      </c>
      <c r="G107" s="6">
        <f t="shared" si="6"/>
        <v>0</v>
      </c>
      <c r="H107" s="6">
        <f t="shared" si="7"/>
        <v>1010</v>
      </c>
      <c r="I107" s="6">
        <f t="shared" si="9"/>
        <v>0</v>
      </c>
      <c r="J107" s="33"/>
      <c r="K107" s="6">
        <f t="shared" si="10"/>
        <v>0</v>
      </c>
      <c r="L107" s="6">
        <f t="shared" si="11"/>
        <v>0</v>
      </c>
      <c r="M107" s="27"/>
      <c r="N107" s="27"/>
    </row>
    <row r="108" spans="1:14" x14ac:dyDescent="0.45">
      <c r="A108" s="23">
        <v>42309</v>
      </c>
      <c r="B108" s="29">
        <v>934</v>
      </c>
      <c r="C108" s="29">
        <v>982</v>
      </c>
      <c r="D108" s="33"/>
      <c r="E108" s="33"/>
      <c r="F108" s="6">
        <f t="shared" si="8"/>
        <v>0</v>
      </c>
      <c r="G108" s="6">
        <f t="shared" si="6"/>
        <v>0</v>
      </c>
      <c r="H108" s="6">
        <f t="shared" si="7"/>
        <v>934</v>
      </c>
      <c r="I108" s="6">
        <f t="shared" si="9"/>
        <v>0</v>
      </c>
      <c r="J108" s="33"/>
      <c r="K108" s="6">
        <f t="shared" si="10"/>
        <v>0</v>
      </c>
      <c r="L108" s="6">
        <f t="shared" si="11"/>
        <v>0</v>
      </c>
      <c r="M108" s="27"/>
      <c r="N108" s="27"/>
    </row>
    <row r="109" spans="1:14" x14ac:dyDescent="0.45">
      <c r="A109" s="23">
        <v>42339</v>
      </c>
      <c r="B109" s="29">
        <v>1024</v>
      </c>
      <c r="C109" s="29">
        <v>823</v>
      </c>
      <c r="D109" s="33"/>
      <c r="E109" s="33"/>
      <c r="F109" s="6">
        <f t="shared" si="8"/>
        <v>0</v>
      </c>
      <c r="G109" s="6">
        <f t="shared" si="6"/>
        <v>0</v>
      </c>
      <c r="H109" s="6">
        <f t="shared" si="7"/>
        <v>1024</v>
      </c>
      <c r="I109" s="6">
        <f t="shared" si="9"/>
        <v>0</v>
      </c>
      <c r="J109" s="33"/>
      <c r="K109" s="6">
        <f t="shared" si="10"/>
        <v>0</v>
      </c>
      <c r="L109" s="6">
        <f t="shared" si="11"/>
        <v>0</v>
      </c>
      <c r="M109" s="27"/>
      <c r="N109" s="27"/>
    </row>
    <row r="110" spans="1:14" x14ac:dyDescent="0.45">
      <c r="A110" s="23">
        <v>42370</v>
      </c>
      <c r="B110" s="29">
        <v>1089</v>
      </c>
      <c r="C110" s="29">
        <v>874</v>
      </c>
      <c r="D110" s="33"/>
      <c r="E110" s="33"/>
      <c r="F110" s="6">
        <f t="shared" si="8"/>
        <v>0</v>
      </c>
      <c r="G110" s="6">
        <f t="shared" si="6"/>
        <v>0</v>
      </c>
      <c r="H110" s="6">
        <f t="shared" si="7"/>
        <v>1089</v>
      </c>
      <c r="I110" s="6">
        <f t="shared" si="9"/>
        <v>0</v>
      </c>
      <c r="J110" s="33"/>
      <c r="K110" s="6">
        <f t="shared" si="10"/>
        <v>0</v>
      </c>
      <c r="L110" s="6">
        <f t="shared" si="11"/>
        <v>0</v>
      </c>
      <c r="M110" s="27"/>
      <c r="N110" s="27"/>
    </row>
    <row r="111" spans="1:14" x14ac:dyDescent="0.45">
      <c r="A111" s="23">
        <v>42401</v>
      </c>
      <c r="B111" s="29">
        <v>899</v>
      </c>
      <c r="C111" s="29">
        <v>962</v>
      </c>
      <c r="D111" s="33"/>
      <c r="E111" s="33"/>
      <c r="F111" s="6">
        <f t="shared" si="8"/>
        <v>0</v>
      </c>
      <c r="G111" s="6">
        <f t="shared" si="6"/>
        <v>0</v>
      </c>
      <c r="H111" s="6">
        <f t="shared" si="7"/>
        <v>899</v>
      </c>
      <c r="I111" s="6">
        <f t="shared" si="9"/>
        <v>0</v>
      </c>
      <c r="J111" s="33"/>
      <c r="K111" s="6">
        <f t="shared" si="10"/>
        <v>0</v>
      </c>
      <c r="L111" s="6">
        <f t="shared" si="11"/>
        <v>0</v>
      </c>
      <c r="M111" s="27"/>
      <c r="N111" s="27"/>
    </row>
    <row r="112" spans="1:14" x14ac:dyDescent="0.45">
      <c r="A112" s="23">
        <v>42430</v>
      </c>
      <c r="B112" s="29">
        <v>933</v>
      </c>
      <c r="C112" s="29">
        <v>1043</v>
      </c>
      <c r="D112" s="33"/>
      <c r="E112" s="33"/>
      <c r="F112" s="6">
        <f t="shared" si="8"/>
        <v>0</v>
      </c>
      <c r="G112" s="6">
        <f t="shared" si="6"/>
        <v>0</v>
      </c>
      <c r="H112" s="6">
        <f t="shared" si="7"/>
        <v>933</v>
      </c>
      <c r="I112" s="6">
        <f t="shared" si="9"/>
        <v>0</v>
      </c>
      <c r="J112" s="33"/>
      <c r="K112" s="6">
        <f t="shared" si="10"/>
        <v>0</v>
      </c>
      <c r="L112" s="6">
        <f t="shared" si="11"/>
        <v>0</v>
      </c>
      <c r="M112" s="27"/>
      <c r="N112" s="27"/>
    </row>
    <row r="113" spans="1:14" x14ac:dyDescent="0.45">
      <c r="A113" s="23">
        <v>42461</v>
      </c>
      <c r="B113" s="29">
        <v>1052</v>
      </c>
      <c r="C113" s="29">
        <v>1076</v>
      </c>
      <c r="D113" s="33"/>
      <c r="E113" s="33"/>
      <c r="F113" s="6">
        <f t="shared" si="8"/>
        <v>0</v>
      </c>
      <c r="G113" s="6">
        <f t="shared" si="6"/>
        <v>0</v>
      </c>
      <c r="H113" s="6">
        <f t="shared" si="7"/>
        <v>1052</v>
      </c>
      <c r="I113" s="6">
        <f t="shared" si="9"/>
        <v>0</v>
      </c>
      <c r="J113" s="33"/>
      <c r="K113" s="6">
        <f t="shared" si="10"/>
        <v>0</v>
      </c>
      <c r="L113" s="6">
        <f t="shared" si="11"/>
        <v>0</v>
      </c>
      <c r="M113" s="27"/>
      <c r="N113" s="27"/>
    </row>
    <row r="114" spans="1:14" x14ac:dyDescent="0.45">
      <c r="A114" s="23">
        <v>42491</v>
      </c>
      <c r="B114" s="29">
        <v>832</v>
      </c>
      <c r="C114" s="29">
        <v>1076</v>
      </c>
      <c r="D114" s="33"/>
      <c r="E114" s="33"/>
      <c r="F114" s="6">
        <f t="shared" si="8"/>
        <v>0</v>
      </c>
      <c r="G114" s="6">
        <f t="shared" si="6"/>
        <v>0</v>
      </c>
      <c r="H114" s="6">
        <f t="shared" si="7"/>
        <v>832</v>
      </c>
      <c r="I114" s="6">
        <f t="shared" si="9"/>
        <v>0</v>
      </c>
      <c r="J114" s="33"/>
      <c r="K114" s="6">
        <f t="shared" si="10"/>
        <v>0</v>
      </c>
      <c r="L114" s="6">
        <f t="shared" si="11"/>
        <v>0</v>
      </c>
      <c r="M114" s="27"/>
      <c r="N114" s="27"/>
    </row>
    <row r="115" spans="1:14" x14ac:dyDescent="0.45">
      <c r="A115" s="23">
        <v>42522</v>
      </c>
      <c r="B115" s="29">
        <v>808</v>
      </c>
      <c r="C115" s="29">
        <v>992</v>
      </c>
      <c r="D115" s="33"/>
      <c r="E115" s="33"/>
      <c r="F115" s="6">
        <f t="shared" si="8"/>
        <v>0</v>
      </c>
      <c r="G115" s="6">
        <f t="shared" si="6"/>
        <v>0</v>
      </c>
      <c r="H115" s="6">
        <f t="shared" si="7"/>
        <v>808</v>
      </c>
      <c r="I115" s="6">
        <f t="shared" si="9"/>
        <v>0</v>
      </c>
      <c r="J115" s="33"/>
      <c r="K115" s="6">
        <f t="shared" si="10"/>
        <v>0</v>
      </c>
      <c r="L115" s="6">
        <f t="shared" si="11"/>
        <v>0</v>
      </c>
      <c r="M115" s="27"/>
      <c r="N115" s="27"/>
    </row>
    <row r="116" spans="1:14" x14ac:dyDescent="0.45">
      <c r="A116" s="23">
        <v>42552</v>
      </c>
      <c r="B116" s="29">
        <v>636</v>
      </c>
      <c r="C116" s="29">
        <v>804</v>
      </c>
      <c r="D116" s="33"/>
      <c r="E116" s="33"/>
      <c r="F116" s="6">
        <f t="shared" si="8"/>
        <v>0</v>
      </c>
      <c r="G116" s="6">
        <f t="shared" si="6"/>
        <v>0</v>
      </c>
      <c r="H116" s="6">
        <f t="shared" si="7"/>
        <v>636</v>
      </c>
      <c r="I116" s="6">
        <f t="shared" si="9"/>
        <v>0</v>
      </c>
      <c r="J116" s="33"/>
      <c r="K116" s="6">
        <f t="shared" si="10"/>
        <v>0</v>
      </c>
      <c r="L116" s="6">
        <f t="shared" si="11"/>
        <v>0</v>
      </c>
      <c r="M116" s="27"/>
      <c r="N116" s="27"/>
    </row>
    <row r="117" spans="1:14" x14ac:dyDescent="0.45">
      <c r="A117" s="23">
        <v>42583</v>
      </c>
      <c r="B117" s="29">
        <v>1031</v>
      </c>
      <c r="C117" s="29">
        <v>851</v>
      </c>
      <c r="D117" s="33"/>
      <c r="E117" s="33"/>
      <c r="F117" s="6">
        <f t="shared" si="8"/>
        <v>0</v>
      </c>
      <c r="G117" s="6">
        <f t="shared" si="6"/>
        <v>0</v>
      </c>
      <c r="H117" s="6">
        <f t="shared" si="7"/>
        <v>1031</v>
      </c>
      <c r="I117" s="6">
        <f t="shared" si="9"/>
        <v>0</v>
      </c>
      <c r="J117" s="33"/>
      <c r="K117" s="6">
        <f t="shared" si="10"/>
        <v>0</v>
      </c>
      <c r="L117" s="6">
        <f t="shared" si="11"/>
        <v>0</v>
      </c>
      <c r="M117" s="27"/>
      <c r="N117" s="27"/>
    </row>
    <row r="118" spans="1:14" x14ac:dyDescent="0.45">
      <c r="A118" s="23">
        <v>42614</v>
      </c>
      <c r="B118" s="29">
        <v>1193</v>
      </c>
      <c r="C118" s="29">
        <v>946</v>
      </c>
      <c r="D118" s="33"/>
      <c r="E118" s="33"/>
      <c r="F118" s="6">
        <f t="shared" si="8"/>
        <v>0</v>
      </c>
      <c r="G118" s="6">
        <f t="shared" si="6"/>
        <v>0</v>
      </c>
      <c r="H118" s="6">
        <f t="shared" si="7"/>
        <v>1193</v>
      </c>
      <c r="I118" s="6">
        <f t="shared" si="9"/>
        <v>0</v>
      </c>
      <c r="J118" s="33"/>
      <c r="K118" s="6">
        <f t="shared" si="10"/>
        <v>0</v>
      </c>
      <c r="L118" s="6">
        <f t="shared" si="11"/>
        <v>0</v>
      </c>
      <c r="M118" s="27"/>
      <c r="N118" s="27"/>
    </row>
    <row r="119" spans="1:14" x14ac:dyDescent="0.45">
      <c r="A119" s="23">
        <v>42644</v>
      </c>
      <c r="B119" s="29">
        <v>1096</v>
      </c>
      <c r="C119" s="29">
        <v>1145</v>
      </c>
      <c r="D119" s="33"/>
      <c r="E119" s="33"/>
      <c r="F119" s="6">
        <f t="shared" si="8"/>
        <v>0</v>
      </c>
      <c r="G119" s="6">
        <f t="shared" si="6"/>
        <v>0</v>
      </c>
      <c r="H119" s="6">
        <f t="shared" si="7"/>
        <v>1096</v>
      </c>
      <c r="I119" s="6">
        <f t="shared" si="9"/>
        <v>0</v>
      </c>
      <c r="J119" s="33"/>
      <c r="K119" s="6">
        <f t="shared" si="10"/>
        <v>0</v>
      </c>
      <c r="L119" s="6">
        <f t="shared" si="11"/>
        <v>0</v>
      </c>
      <c r="M119" s="27"/>
      <c r="N119" s="27"/>
    </row>
    <row r="120" spans="1:14" x14ac:dyDescent="0.45">
      <c r="A120" s="23">
        <v>42675</v>
      </c>
      <c r="B120" s="29">
        <v>1663</v>
      </c>
      <c r="C120" s="29">
        <v>1190</v>
      </c>
      <c r="D120" s="33"/>
      <c r="E120" s="33"/>
      <c r="F120" s="6">
        <f t="shared" si="8"/>
        <v>0</v>
      </c>
      <c r="G120" s="6">
        <f t="shared" si="6"/>
        <v>0</v>
      </c>
      <c r="H120" s="6">
        <f t="shared" si="7"/>
        <v>1663</v>
      </c>
      <c r="I120" s="6">
        <f t="shared" si="9"/>
        <v>0</v>
      </c>
      <c r="J120" s="33"/>
      <c r="K120" s="6">
        <f t="shared" si="10"/>
        <v>0</v>
      </c>
      <c r="L120" s="6">
        <f t="shared" si="11"/>
        <v>0</v>
      </c>
      <c r="M120" s="27"/>
      <c r="N120" s="27"/>
    </row>
    <row r="121" spans="1:14" x14ac:dyDescent="0.45">
      <c r="A121" s="23">
        <v>42705</v>
      </c>
      <c r="B121" s="29">
        <v>866</v>
      </c>
      <c r="C121" s="29">
        <v>1151</v>
      </c>
      <c r="D121" s="33"/>
      <c r="E121" s="33"/>
      <c r="F121" s="6">
        <f t="shared" si="8"/>
        <v>0</v>
      </c>
      <c r="G121" s="6">
        <f t="shared" si="6"/>
        <v>0</v>
      </c>
      <c r="H121" s="6">
        <f t="shared" si="7"/>
        <v>866</v>
      </c>
      <c r="I121" s="6">
        <f t="shared" si="9"/>
        <v>0</v>
      </c>
      <c r="J121" s="33"/>
      <c r="K121" s="6">
        <f t="shared" si="10"/>
        <v>0</v>
      </c>
      <c r="L121" s="6">
        <f t="shared" si="11"/>
        <v>0</v>
      </c>
      <c r="M121" s="27"/>
      <c r="N121" s="27"/>
    </row>
    <row r="122" spans="1:14" x14ac:dyDescent="0.45">
      <c r="A122" s="23">
        <v>42736</v>
      </c>
      <c r="B122" s="29">
        <v>1540</v>
      </c>
      <c r="C122" s="29">
        <v>1044</v>
      </c>
      <c r="D122" s="33"/>
      <c r="E122" s="33"/>
      <c r="F122" s="6">
        <f t="shared" si="8"/>
        <v>0</v>
      </c>
      <c r="G122" s="6">
        <f t="shared" si="6"/>
        <v>0</v>
      </c>
      <c r="H122" s="6">
        <f t="shared" si="7"/>
        <v>1540</v>
      </c>
      <c r="I122" s="6">
        <f t="shared" si="9"/>
        <v>0</v>
      </c>
      <c r="J122" s="33"/>
      <c r="K122" s="6">
        <f t="shared" si="10"/>
        <v>0</v>
      </c>
      <c r="L122" s="6">
        <f t="shared" si="11"/>
        <v>0</v>
      </c>
      <c r="M122" s="27"/>
      <c r="N122" s="27"/>
    </row>
    <row r="123" spans="1:14" x14ac:dyDescent="0.45">
      <c r="A123" s="23">
        <v>42767</v>
      </c>
      <c r="B123" s="29"/>
      <c r="C123" s="29">
        <v>1225</v>
      </c>
      <c r="D123" s="33"/>
      <c r="E123" s="33"/>
      <c r="J123" s="33"/>
      <c r="M123" s="27"/>
      <c r="N123" s="27"/>
    </row>
    <row r="124" spans="1:14" x14ac:dyDescent="0.45">
      <c r="A124" s="23">
        <v>42795</v>
      </c>
      <c r="B124" s="29"/>
      <c r="C124" s="29">
        <v>1359</v>
      </c>
      <c r="D124" s="33"/>
      <c r="E124" s="33"/>
      <c r="J124" s="33"/>
      <c r="M124" s="27"/>
      <c r="N124" s="27"/>
    </row>
    <row r="125" spans="1:14" x14ac:dyDescent="0.45">
      <c r="A125" s="23">
        <v>42826</v>
      </c>
      <c r="B125" s="29"/>
      <c r="C125" s="29">
        <v>1462</v>
      </c>
      <c r="D125" s="33"/>
      <c r="E125" s="33"/>
      <c r="J125" s="33"/>
      <c r="M125" s="27"/>
      <c r="N125" s="27"/>
    </row>
    <row r="126" spans="1:14" x14ac:dyDescent="0.45">
      <c r="A126" s="23">
        <v>42856</v>
      </c>
      <c r="B126" s="29"/>
      <c r="C126" s="29">
        <v>1486</v>
      </c>
      <c r="D126" s="33"/>
      <c r="E126" s="33"/>
      <c r="J126" s="33"/>
      <c r="M126" s="27"/>
      <c r="N126" s="27"/>
    </row>
    <row r="127" spans="1:14" x14ac:dyDescent="0.45">
      <c r="A127" s="23">
        <v>42887</v>
      </c>
      <c r="B127" s="29"/>
      <c r="C127" s="29">
        <v>1502</v>
      </c>
      <c r="D127" s="33"/>
      <c r="E127" s="33"/>
      <c r="J127" s="33"/>
      <c r="M127" s="27"/>
      <c r="N127" s="27"/>
    </row>
    <row r="128" spans="1:14" x14ac:dyDescent="0.45">
      <c r="A128" s="23">
        <v>42917</v>
      </c>
      <c r="B128" s="29"/>
      <c r="C128" s="29">
        <v>1332</v>
      </c>
      <c r="D128" s="33"/>
      <c r="E128" s="33"/>
      <c r="J128" s="33"/>
      <c r="M128" s="27"/>
      <c r="N128" s="27"/>
    </row>
    <row r="129" spans="1:14" x14ac:dyDescent="0.45">
      <c r="A129" s="23">
        <v>42948</v>
      </c>
      <c r="B129" s="29"/>
      <c r="C129" s="29">
        <v>1572</v>
      </c>
      <c r="D129" s="33"/>
      <c r="E129" s="33"/>
      <c r="J129" s="33"/>
      <c r="M129" s="27"/>
      <c r="N129" s="27"/>
    </row>
    <row r="130" spans="1:14" x14ac:dyDescent="0.45">
      <c r="A130" s="23">
        <v>42979</v>
      </c>
      <c r="B130" s="29"/>
      <c r="C130" s="29">
        <v>1694</v>
      </c>
      <c r="D130" s="33"/>
      <c r="E130" s="33"/>
      <c r="J130" s="33"/>
      <c r="M130" s="27"/>
      <c r="N130" s="27"/>
    </row>
    <row r="131" spans="1:14" x14ac:dyDescent="0.45">
      <c r="A131" s="23">
        <v>43009</v>
      </c>
      <c r="B131" s="29"/>
      <c r="C131" s="29">
        <v>1931</v>
      </c>
      <c r="D131" s="33"/>
      <c r="E131" s="33"/>
      <c r="J131" s="33"/>
      <c r="M131" s="27"/>
      <c r="N131" s="27"/>
    </row>
    <row r="132" spans="1:14" x14ac:dyDescent="0.45">
      <c r="A132" s="23">
        <v>43040</v>
      </c>
      <c r="B132" s="29"/>
      <c r="C132" s="29">
        <v>2067</v>
      </c>
      <c r="D132" s="33"/>
      <c r="E132" s="33"/>
      <c r="J132" s="33"/>
      <c r="M132" s="27"/>
      <c r="N132" s="27"/>
    </row>
    <row r="133" spans="1:14" x14ac:dyDescent="0.45">
      <c r="A133" s="23">
        <v>43070</v>
      </c>
      <c r="B133" s="29"/>
      <c r="C133" s="29">
        <v>1782</v>
      </c>
      <c r="D133" s="33"/>
      <c r="E133" s="33"/>
      <c r="J133" s="33"/>
      <c r="M133" s="27"/>
      <c r="N133" s="2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7051F-0601-4A7B-8B4A-C58C45363DF2}">
  <dimension ref="A1:T133"/>
  <sheetViews>
    <sheetView zoomScale="85" zoomScaleNormal="85" workbookViewId="0">
      <pane xSplit="1" ySplit="1" topLeftCell="B2" activePane="bottomRight" state="frozen"/>
      <selection activeCell="L53" sqref="L53"/>
      <selection pane="topRight" activeCell="L53" sqref="L53"/>
      <selection pane="bottomLeft" activeCell="L53" sqref="L53"/>
      <selection pane="bottomRight" activeCell="P47" sqref="P47"/>
    </sheetView>
  </sheetViews>
  <sheetFormatPr baseColWidth="10" defaultColWidth="8.73046875" defaultRowHeight="15" customHeight="1" x14ac:dyDescent="0.45"/>
  <cols>
    <col min="1" max="2" width="9.06640625" style="1" customWidth="1"/>
    <col min="3" max="5" width="9.06640625" style="29" customWidth="1"/>
    <col min="6" max="6" width="9.06640625" style="1" customWidth="1"/>
    <col min="7" max="14" width="9.06640625" style="6" customWidth="1"/>
    <col min="15" max="18" width="9.06640625" customWidth="1"/>
    <col min="19" max="19" width="12.265625" bestFit="1" customWidth="1"/>
    <col min="20" max="20" width="10.06640625" bestFit="1" customWidth="1"/>
  </cols>
  <sheetData>
    <row r="1" spans="1:19" s="9" customFormat="1" ht="31.5" customHeight="1" x14ac:dyDescent="0.45">
      <c r="A1" s="25" t="s">
        <v>0</v>
      </c>
      <c r="B1" s="26" t="s">
        <v>1</v>
      </c>
      <c r="C1" s="26" t="s">
        <v>2</v>
      </c>
      <c r="D1" s="26" t="s">
        <v>10</v>
      </c>
      <c r="E1" s="26" t="s">
        <v>11</v>
      </c>
      <c r="F1" s="10" t="s">
        <v>3</v>
      </c>
      <c r="G1" s="28" t="s">
        <v>12</v>
      </c>
      <c r="H1" s="28" t="s">
        <v>4</v>
      </c>
      <c r="I1" s="28" t="s">
        <v>5</v>
      </c>
      <c r="J1" s="28" t="s">
        <v>6</v>
      </c>
      <c r="K1" s="28" t="s">
        <v>7</v>
      </c>
      <c r="L1" s="54" t="s">
        <v>36</v>
      </c>
      <c r="M1" s="28" t="s">
        <v>8</v>
      </c>
      <c r="N1" s="28" t="s">
        <v>9</v>
      </c>
    </row>
    <row r="2" spans="1:19" ht="14.25" x14ac:dyDescent="0.45">
      <c r="A2" s="23">
        <v>39083</v>
      </c>
      <c r="B2" s="29">
        <v>352</v>
      </c>
      <c r="C2" s="29">
        <v>350</v>
      </c>
      <c r="D2" s="29">
        <f>C2-B2</f>
        <v>-2</v>
      </c>
      <c r="F2" s="33"/>
      <c r="G2" s="29">
        <v>200</v>
      </c>
      <c r="H2" s="6">
        <v>1000</v>
      </c>
      <c r="I2" s="6">
        <f t="shared" ref="I2:I33" si="0">MIN(B2,H2)</f>
        <v>352</v>
      </c>
      <c r="J2" s="6">
        <f t="shared" ref="J2:J33" si="1">B2-I2</f>
        <v>0</v>
      </c>
      <c r="K2" s="6">
        <f>H2-I2</f>
        <v>648</v>
      </c>
      <c r="L2" s="33"/>
      <c r="M2" s="6">
        <v>0</v>
      </c>
      <c r="N2" s="6">
        <f>MAX(0,F2-H2-M2)</f>
        <v>0</v>
      </c>
    </row>
    <row r="3" spans="1:19" ht="14.25" x14ac:dyDescent="0.45">
      <c r="A3" s="23">
        <v>39114</v>
      </c>
      <c r="B3" s="29">
        <v>335</v>
      </c>
      <c r="C3" s="29">
        <v>348</v>
      </c>
      <c r="D3" s="29">
        <f t="shared" ref="D3:D66" si="2">C3-B3</f>
        <v>13</v>
      </c>
      <c r="F3" s="33"/>
      <c r="G3" s="29">
        <v>200</v>
      </c>
      <c r="H3" s="6">
        <f>K2+M2</f>
        <v>648</v>
      </c>
      <c r="I3" s="6">
        <f t="shared" si="0"/>
        <v>335</v>
      </c>
      <c r="J3" s="6">
        <f t="shared" si="1"/>
        <v>0</v>
      </c>
      <c r="K3" s="6">
        <f>H3-I3</f>
        <v>313</v>
      </c>
      <c r="L3" s="33"/>
      <c r="M3" s="6">
        <f>N2</f>
        <v>0</v>
      </c>
      <c r="N3" s="6">
        <f>MAX(0,F3-H3-M3)</f>
        <v>0</v>
      </c>
      <c r="R3" s="2"/>
    </row>
    <row r="4" spans="1:19" ht="14.25" x14ac:dyDescent="0.45">
      <c r="A4" s="23">
        <v>39142</v>
      </c>
      <c r="B4" s="29">
        <v>365</v>
      </c>
      <c r="C4" s="29">
        <v>367</v>
      </c>
      <c r="D4" s="29">
        <f t="shared" si="2"/>
        <v>2</v>
      </c>
      <c r="F4" s="33"/>
      <c r="G4" s="29">
        <v>200</v>
      </c>
      <c r="H4" s="6">
        <f t="shared" ref="H4:H67" si="3">K3+M3</f>
        <v>313</v>
      </c>
      <c r="I4" s="6">
        <f t="shared" si="0"/>
        <v>313</v>
      </c>
      <c r="J4" s="6">
        <f t="shared" si="1"/>
        <v>52</v>
      </c>
      <c r="K4" s="6">
        <f t="shared" ref="K4:K67" si="4">H4-I4</f>
        <v>0</v>
      </c>
      <c r="L4" s="33"/>
      <c r="M4" s="6">
        <f t="shared" ref="M4:M67" si="5">N3</f>
        <v>0</v>
      </c>
      <c r="N4" s="6">
        <f t="shared" ref="N4:N67" si="6">MAX(0,F4-H4-M4)</f>
        <v>0</v>
      </c>
      <c r="R4" s="2"/>
    </row>
    <row r="5" spans="1:19" ht="14.25" x14ac:dyDescent="0.45">
      <c r="A5" s="23">
        <v>39173</v>
      </c>
      <c r="B5" s="29">
        <v>360</v>
      </c>
      <c r="C5" s="29">
        <v>379</v>
      </c>
      <c r="D5" s="29">
        <f t="shared" si="2"/>
        <v>19</v>
      </c>
      <c r="F5" s="33"/>
      <c r="G5" s="29">
        <v>200</v>
      </c>
      <c r="H5" s="6">
        <f t="shared" si="3"/>
        <v>0</v>
      </c>
      <c r="I5" s="6">
        <f t="shared" si="0"/>
        <v>0</v>
      </c>
      <c r="J5" s="6">
        <f t="shared" si="1"/>
        <v>360</v>
      </c>
      <c r="K5" s="6">
        <f t="shared" si="4"/>
        <v>0</v>
      </c>
      <c r="L5" s="33"/>
      <c r="M5" s="6">
        <f t="shared" si="5"/>
        <v>0</v>
      </c>
      <c r="N5" s="6">
        <f t="shared" si="6"/>
        <v>0</v>
      </c>
    </row>
    <row r="6" spans="1:19" ht="14.25" x14ac:dyDescent="0.45">
      <c r="A6" s="23">
        <v>39203</v>
      </c>
      <c r="B6" s="29">
        <v>431</v>
      </c>
      <c r="C6" s="29">
        <v>364</v>
      </c>
      <c r="D6" s="29">
        <f t="shared" si="2"/>
        <v>-67</v>
      </c>
      <c r="F6" s="33"/>
      <c r="G6" s="29">
        <v>200</v>
      </c>
      <c r="H6" s="6">
        <f t="shared" si="3"/>
        <v>0</v>
      </c>
      <c r="I6" s="6">
        <f t="shared" si="0"/>
        <v>0</v>
      </c>
      <c r="J6" s="6">
        <f t="shared" si="1"/>
        <v>431</v>
      </c>
      <c r="K6" s="6">
        <f t="shared" si="4"/>
        <v>0</v>
      </c>
      <c r="L6" s="33"/>
      <c r="M6" s="6">
        <f t="shared" si="5"/>
        <v>0</v>
      </c>
      <c r="N6" s="6">
        <f t="shared" si="6"/>
        <v>0</v>
      </c>
    </row>
    <row r="7" spans="1:19" ht="14.25" x14ac:dyDescent="0.45">
      <c r="A7" s="23">
        <v>39234</v>
      </c>
      <c r="B7" s="29">
        <v>477</v>
      </c>
      <c r="C7" s="29">
        <v>378</v>
      </c>
      <c r="D7" s="29">
        <f t="shared" si="2"/>
        <v>-99</v>
      </c>
      <c r="F7" s="33"/>
      <c r="G7" s="29">
        <v>200</v>
      </c>
      <c r="H7" s="6">
        <f t="shared" si="3"/>
        <v>0</v>
      </c>
      <c r="I7" s="6">
        <f t="shared" si="0"/>
        <v>0</v>
      </c>
      <c r="J7" s="6">
        <f t="shared" si="1"/>
        <v>477</v>
      </c>
      <c r="K7" s="6">
        <f t="shared" si="4"/>
        <v>0</v>
      </c>
      <c r="L7" s="33"/>
      <c r="M7" s="6">
        <f t="shared" si="5"/>
        <v>0</v>
      </c>
      <c r="N7" s="6">
        <f t="shared" si="6"/>
        <v>0</v>
      </c>
      <c r="R7" s="2"/>
    </row>
    <row r="8" spans="1:19" ht="14.25" x14ac:dyDescent="0.45">
      <c r="A8" s="23">
        <v>39264</v>
      </c>
      <c r="B8" s="29">
        <v>403</v>
      </c>
      <c r="C8" s="29">
        <v>356</v>
      </c>
      <c r="D8" s="29">
        <f t="shared" si="2"/>
        <v>-47</v>
      </c>
      <c r="F8" s="33"/>
      <c r="G8" s="29">
        <v>200</v>
      </c>
      <c r="H8" s="6">
        <f t="shared" si="3"/>
        <v>0</v>
      </c>
      <c r="I8" s="6">
        <f t="shared" si="0"/>
        <v>0</v>
      </c>
      <c r="J8" s="6">
        <f t="shared" si="1"/>
        <v>403</v>
      </c>
      <c r="K8" s="6">
        <f t="shared" si="4"/>
        <v>0</v>
      </c>
      <c r="L8" s="33"/>
      <c r="M8" s="6">
        <f t="shared" si="5"/>
        <v>0</v>
      </c>
      <c r="N8" s="6">
        <f t="shared" si="6"/>
        <v>0</v>
      </c>
      <c r="R8" s="30"/>
    </row>
    <row r="9" spans="1:19" ht="14.25" x14ac:dyDescent="0.45">
      <c r="A9" s="23">
        <v>39295</v>
      </c>
      <c r="B9" s="29">
        <v>348</v>
      </c>
      <c r="C9" s="29">
        <v>434</v>
      </c>
      <c r="D9" s="29">
        <f t="shared" si="2"/>
        <v>86</v>
      </c>
      <c r="F9" s="33"/>
      <c r="G9" s="29">
        <v>200</v>
      </c>
      <c r="H9" s="6">
        <f t="shared" si="3"/>
        <v>0</v>
      </c>
      <c r="I9" s="6">
        <f t="shared" si="0"/>
        <v>0</v>
      </c>
      <c r="J9" s="6">
        <f t="shared" si="1"/>
        <v>348</v>
      </c>
      <c r="K9" s="6">
        <f t="shared" si="4"/>
        <v>0</v>
      </c>
      <c r="L9" s="33"/>
      <c r="M9" s="6">
        <f t="shared" si="5"/>
        <v>0</v>
      </c>
      <c r="N9" s="6">
        <f t="shared" si="6"/>
        <v>0</v>
      </c>
      <c r="R9" s="30"/>
    </row>
    <row r="10" spans="1:19" ht="14.25" x14ac:dyDescent="0.45">
      <c r="A10" s="23">
        <v>39326</v>
      </c>
      <c r="B10" s="29">
        <v>271</v>
      </c>
      <c r="C10" s="29">
        <v>433</v>
      </c>
      <c r="D10" s="29">
        <f t="shared" si="2"/>
        <v>162</v>
      </c>
      <c r="F10" s="33"/>
      <c r="G10" s="29">
        <v>200</v>
      </c>
      <c r="H10" s="6">
        <f t="shared" si="3"/>
        <v>0</v>
      </c>
      <c r="I10" s="6">
        <f t="shared" si="0"/>
        <v>0</v>
      </c>
      <c r="J10" s="6">
        <f t="shared" si="1"/>
        <v>271</v>
      </c>
      <c r="K10" s="6">
        <f t="shared" si="4"/>
        <v>0</v>
      </c>
      <c r="L10" s="33"/>
      <c r="M10" s="6">
        <f t="shared" si="5"/>
        <v>0</v>
      </c>
      <c r="N10" s="6">
        <f t="shared" si="6"/>
        <v>0</v>
      </c>
    </row>
    <row r="11" spans="1:19" ht="14.25" x14ac:dyDescent="0.45">
      <c r="A11" s="23">
        <v>39356</v>
      </c>
      <c r="B11" s="29">
        <v>562</v>
      </c>
      <c r="C11" s="29">
        <v>421</v>
      </c>
      <c r="D11" s="29">
        <f t="shared" si="2"/>
        <v>-141</v>
      </c>
      <c r="F11" s="33"/>
      <c r="G11" s="29">
        <v>200</v>
      </c>
      <c r="H11" s="6">
        <f t="shared" si="3"/>
        <v>0</v>
      </c>
      <c r="I11" s="6">
        <f t="shared" si="0"/>
        <v>0</v>
      </c>
      <c r="J11" s="6">
        <f t="shared" si="1"/>
        <v>562</v>
      </c>
      <c r="K11" s="6">
        <f t="shared" si="4"/>
        <v>0</v>
      </c>
      <c r="L11" s="33"/>
      <c r="M11" s="6">
        <f t="shared" si="5"/>
        <v>0</v>
      </c>
      <c r="N11" s="6">
        <f t="shared" si="6"/>
        <v>0</v>
      </c>
      <c r="R11" s="27"/>
    </row>
    <row r="12" spans="1:19" ht="14.25" x14ac:dyDescent="0.45">
      <c r="A12" s="23">
        <v>39387</v>
      </c>
      <c r="B12" s="29">
        <v>525</v>
      </c>
      <c r="C12" s="29">
        <v>486</v>
      </c>
      <c r="D12" s="29">
        <f t="shared" si="2"/>
        <v>-39</v>
      </c>
      <c r="F12" s="33"/>
      <c r="G12" s="29">
        <v>200</v>
      </c>
      <c r="H12" s="6">
        <f t="shared" si="3"/>
        <v>0</v>
      </c>
      <c r="I12" s="6">
        <f t="shared" si="0"/>
        <v>0</v>
      </c>
      <c r="J12" s="6">
        <f t="shared" si="1"/>
        <v>525</v>
      </c>
      <c r="K12" s="6">
        <f t="shared" si="4"/>
        <v>0</v>
      </c>
      <c r="L12" s="33"/>
      <c r="M12" s="6">
        <f t="shared" si="5"/>
        <v>0</v>
      </c>
      <c r="N12" s="6">
        <f t="shared" si="6"/>
        <v>0</v>
      </c>
      <c r="R12" s="27"/>
    </row>
    <row r="13" spans="1:19" ht="14.25" x14ac:dyDescent="0.45">
      <c r="A13" s="23">
        <v>39417</v>
      </c>
      <c r="B13" s="29">
        <v>512</v>
      </c>
      <c r="C13" s="29">
        <v>423</v>
      </c>
      <c r="D13" s="29">
        <f t="shared" si="2"/>
        <v>-89</v>
      </c>
      <c r="F13" s="33"/>
      <c r="G13" s="29">
        <v>200</v>
      </c>
      <c r="H13" s="6">
        <f t="shared" si="3"/>
        <v>0</v>
      </c>
      <c r="I13" s="6">
        <f t="shared" si="0"/>
        <v>0</v>
      </c>
      <c r="J13" s="6">
        <f t="shared" si="1"/>
        <v>512</v>
      </c>
      <c r="K13" s="6">
        <f t="shared" si="4"/>
        <v>0</v>
      </c>
      <c r="L13" s="33"/>
      <c r="M13" s="6">
        <f t="shared" si="5"/>
        <v>0</v>
      </c>
      <c r="N13" s="6">
        <f t="shared" si="6"/>
        <v>0</v>
      </c>
      <c r="R13" s="27"/>
    </row>
    <row r="14" spans="1:19" ht="14.25" x14ac:dyDescent="0.45">
      <c r="A14" s="23">
        <v>39448</v>
      </c>
      <c r="B14" s="29">
        <v>368</v>
      </c>
      <c r="C14" s="29">
        <v>444</v>
      </c>
      <c r="D14" s="29">
        <f t="shared" si="2"/>
        <v>76</v>
      </c>
      <c r="E14" s="34"/>
      <c r="F14" s="33"/>
      <c r="G14" s="34"/>
      <c r="H14" s="6">
        <f t="shared" si="3"/>
        <v>0</v>
      </c>
      <c r="I14" s="6">
        <f t="shared" si="0"/>
        <v>0</v>
      </c>
      <c r="J14" s="6">
        <f t="shared" si="1"/>
        <v>368</v>
      </c>
      <c r="K14" s="6">
        <f t="shared" si="4"/>
        <v>0</v>
      </c>
      <c r="L14" s="33"/>
      <c r="M14" s="6">
        <f t="shared" si="5"/>
        <v>0</v>
      </c>
      <c r="N14" s="6">
        <f t="shared" si="6"/>
        <v>0</v>
      </c>
      <c r="R14" s="32"/>
    </row>
    <row r="15" spans="1:19" ht="14.25" x14ac:dyDescent="0.45">
      <c r="A15" s="23">
        <v>39479</v>
      </c>
      <c r="B15" s="29">
        <v>474</v>
      </c>
      <c r="C15" s="29">
        <v>422</v>
      </c>
      <c r="D15" s="29">
        <f t="shared" si="2"/>
        <v>-52</v>
      </c>
      <c r="E15" s="34"/>
      <c r="F15" s="33"/>
      <c r="G15" s="34"/>
      <c r="H15" s="6">
        <f t="shared" si="3"/>
        <v>0</v>
      </c>
      <c r="I15" s="6">
        <f t="shared" si="0"/>
        <v>0</v>
      </c>
      <c r="J15" s="6">
        <f t="shared" si="1"/>
        <v>474</v>
      </c>
      <c r="K15" s="6">
        <f t="shared" si="4"/>
        <v>0</v>
      </c>
      <c r="L15" s="33"/>
      <c r="M15" s="6">
        <f t="shared" si="5"/>
        <v>0</v>
      </c>
      <c r="N15" s="6">
        <f t="shared" si="6"/>
        <v>0</v>
      </c>
      <c r="S15" s="31"/>
    </row>
    <row r="16" spans="1:19" ht="14.25" x14ac:dyDescent="0.45">
      <c r="A16" s="23">
        <v>39508</v>
      </c>
      <c r="B16" s="29">
        <v>379</v>
      </c>
      <c r="C16" s="29">
        <v>477</v>
      </c>
      <c r="D16" s="29">
        <f t="shared" si="2"/>
        <v>98</v>
      </c>
      <c r="E16" s="34"/>
      <c r="F16" s="33"/>
      <c r="G16" s="34"/>
      <c r="H16" s="6">
        <f t="shared" si="3"/>
        <v>0</v>
      </c>
      <c r="I16" s="6">
        <f t="shared" si="0"/>
        <v>0</v>
      </c>
      <c r="J16" s="6">
        <f t="shared" si="1"/>
        <v>379</v>
      </c>
      <c r="K16" s="6">
        <f t="shared" si="4"/>
        <v>0</v>
      </c>
      <c r="L16" s="33"/>
      <c r="M16" s="6">
        <f t="shared" si="5"/>
        <v>0</v>
      </c>
      <c r="N16" s="6">
        <f t="shared" si="6"/>
        <v>0</v>
      </c>
      <c r="S16" s="31"/>
    </row>
    <row r="17" spans="1:20" ht="14.25" x14ac:dyDescent="0.45">
      <c r="A17" s="23">
        <v>39539</v>
      </c>
      <c r="B17" s="29">
        <v>593</v>
      </c>
      <c r="C17" s="29">
        <v>469</v>
      </c>
      <c r="D17" s="29">
        <f t="shared" si="2"/>
        <v>-124</v>
      </c>
      <c r="E17" s="34"/>
      <c r="F17" s="33"/>
      <c r="G17" s="34"/>
      <c r="H17" s="6">
        <f t="shared" si="3"/>
        <v>0</v>
      </c>
      <c r="I17" s="6">
        <f t="shared" si="0"/>
        <v>0</v>
      </c>
      <c r="J17" s="6">
        <f t="shared" si="1"/>
        <v>593</v>
      </c>
      <c r="K17" s="6">
        <f t="shared" si="4"/>
        <v>0</v>
      </c>
      <c r="L17" s="33"/>
      <c r="M17" s="6">
        <f t="shared" si="5"/>
        <v>0</v>
      </c>
      <c r="N17" s="6">
        <f t="shared" si="6"/>
        <v>0</v>
      </c>
      <c r="S17" s="31"/>
    </row>
    <row r="18" spans="1:20" ht="14.25" x14ac:dyDescent="0.45">
      <c r="A18" s="23">
        <v>39569</v>
      </c>
      <c r="B18" s="29">
        <v>441</v>
      </c>
      <c r="C18" s="29">
        <v>508</v>
      </c>
      <c r="D18" s="29">
        <f t="shared" si="2"/>
        <v>67</v>
      </c>
      <c r="E18" s="34"/>
      <c r="F18" s="33"/>
      <c r="G18" s="34"/>
      <c r="H18" s="6">
        <f t="shared" si="3"/>
        <v>0</v>
      </c>
      <c r="I18" s="6">
        <f t="shared" si="0"/>
        <v>0</v>
      </c>
      <c r="J18" s="6">
        <f t="shared" si="1"/>
        <v>441</v>
      </c>
      <c r="K18" s="6">
        <f t="shared" si="4"/>
        <v>0</v>
      </c>
      <c r="L18" s="33"/>
      <c r="M18" s="6">
        <f t="shared" si="5"/>
        <v>0</v>
      </c>
      <c r="N18" s="6">
        <f t="shared" si="6"/>
        <v>0</v>
      </c>
    </row>
    <row r="19" spans="1:20" ht="14.25" x14ac:dyDescent="0.45">
      <c r="A19" s="23">
        <v>39600</v>
      </c>
      <c r="B19" s="29">
        <v>593</v>
      </c>
      <c r="C19" s="29">
        <v>484</v>
      </c>
      <c r="D19" s="29">
        <f t="shared" si="2"/>
        <v>-109</v>
      </c>
      <c r="E19" s="34"/>
      <c r="F19" s="33"/>
      <c r="G19" s="34"/>
      <c r="H19" s="6">
        <f t="shared" si="3"/>
        <v>0</v>
      </c>
      <c r="I19" s="6">
        <f t="shared" si="0"/>
        <v>0</v>
      </c>
      <c r="J19" s="6">
        <f t="shared" si="1"/>
        <v>593</v>
      </c>
      <c r="K19" s="6">
        <f t="shared" si="4"/>
        <v>0</v>
      </c>
      <c r="L19" s="33"/>
      <c r="M19" s="6">
        <f t="shared" si="5"/>
        <v>0</v>
      </c>
      <c r="N19" s="6">
        <f t="shared" si="6"/>
        <v>0</v>
      </c>
    </row>
    <row r="20" spans="1:20" ht="14.25" x14ac:dyDescent="0.45">
      <c r="A20" s="23">
        <v>39630</v>
      </c>
      <c r="B20" s="29">
        <v>386</v>
      </c>
      <c r="C20" s="29">
        <v>455</v>
      </c>
      <c r="D20" s="29">
        <f t="shared" si="2"/>
        <v>69</v>
      </c>
      <c r="E20" s="34"/>
      <c r="F20" s="33"/>
      <c r="G20" s="34"/>
      <c r="H20" s="6">
        <f t="shared" si="3"/>
        <v>0</v>
      </c>
      <c r="I20" s="6">
        <f t="shared" si="0"/>
        <v>0</v>
      </c>
      <c r="J20" s="6">
        <f t="shared" si="1"/>
        <v>386</v>
      </c>
      <c r="K20" s="6">
        <f t="shared" si="4"/>
        <v>0</v>
      </c>
      <c r="L20" s="33"/>
      <c r="M20" s="6">
        <f t="shared" si="5"/>
        <v>0</v>
      </c>
      <c r="N20" s="6">
        <f t="shared" si="6"/>
        <v>0</v>
      </c>
    </row>
    <row r="21" spans="1:20" ht="14.25" x14ac:dyDescent="0.45">
      <c r="A21" s="23">
        <v>39661</v>
      </c>
      <c r="B21" s="29">
        <v>278</v>
      </c>
      <c r="C21" s="29">
        <v>505</v>
      </c>
      <c r="D21" s="29">
        <f t="shared" si="2"/>
        <v>227</v>
      </c>
      <c r="E21" s="34"/>
      <c r="F21" s="33"/>
      <c r="G21" s="34"/>
      <c r="H21" s="6">
        <f t="shared" si="3"/>
        <v>0</v>
      </c>
      <c r="I21" s="6">
        <f t="shared" si="0"/>
        <v>0</v>
      </c>
      <c r="J21" s="6">
        <f t="shared" si="1"/>
        <v>278</v>
      </c>
      <c r="K21" s="6">
        <f t="shared" si="4"/>
        <v>0</v>
      </c>
      <c r="L21" s="33"/>
      <c r="M21" s="6">
        <f t="shared" si="5"/>
        <v>0</v>
      </c>
      <c r="N21" s="6">
        <f t="shared" si="6"/>
        <v>0</v>
      </c>
    </row>
    <row r="22" spans="1:20" ht="14.25" x14ac:dyDescent="0.45">
      <c r="A22" s="23">
        <v>39692</v>
      </c>
      <c r="B22" s="29">
        <v>371</v>
      </c>
      <c r="C22" s="29">
        <v>452</v>
      </c>
      <c r="D22" s="29">
        <f t="shared" si="2"/>
        <v>81</v>
      </c>
      <c r="E22" s="34"/>
      <c r="F22" s="33"/>
      <c r="G22" s="34"/>
      <c r="H22" s="6">
        <f t="shared" si="3"/>
        <v>0</v>
      </c>
      <c r="I22" s="6">
        <f t="shared" si="0"/>
        <v>0</v>
      </c>
      <c r="J22" s="6">
        <f t="shared" si="1"/>
        <v>371</v>
      </c>
      <c r="K22" s="6">
        <f t="shared" si="4"/>
        <v>0</v>
      </c>
      <c r="L22" s="33"/>
      <c r="M22" s="6">
        <f t="shared" si="5"/>
        <v>0</v>
      </c>
      <c r="N22" s="6">
        <f t="shared" si="6"/>
        <v>0</v>
      </c>
    </row>
    <row r="23" spans="1:20" ht="14.25" x14ac:dyDescent="0.45">
      <c r="A23" s="23">
        <v>39722</v>
      </c>
      <c r="B23" s="29">
        <v>395</v>
      </c>
      <c r="C23" s="29">
        <v>462</v>
      </c>
      <c r="D23" s="29">
        <f t="shared" si="2"/>
        <v>67</v>
      </c>
      <c r="E23" s="34"/>
      <c r="F23" s="33"/>
      <c r="G23" s="34"/>
      <c r="H23" s="6">
        <f t="shared" si="3"/>
        <v>0</v>
      </c>
      <c r="I23" s="6">
        <f t="shared" si="0"/>
        <v>0</v>
      </c>
      <c r="J23" s="6">
        <f t="shared" si="1"/>
        <v>395</v>
      </c>
      <c r="K23" s="6">
        <f t="shared" si="4"/>
        <v>0</v>
      </c>
      <c r="L23" s="33"/>
      <c r="M23" s="6">
        <f t="shared" si="5"/>
        <v>0</v>
      </c>
      <c r="N23" s="6">
        <f t="shared" si="6"/>
        <v>0</v>
      </c>
    </row>
    <row r="24" spans="1:20" ht="14.25" x14ac:dyDescent="0.45">
      <c r="A24" s="23">
        <v>39753</v>
      </c>
      <c r="B24" s="29">
        <v>262</v>
      </c>
      <c r="C24" s="29">
        <v>444</v>
      </c>
      <c r="D24" s="29">
        <f t="shared" si="2"/>
        <v>182</v>
      </c>
      <c r="E24" s="34"/>
      <c r="F24" s="33"/>
      <c r="G24" s="34"/>
      <c r="H24" s="6">
        <f t="shared" si="3"/>
        <v>0</v>
      </c>
      <c r="I24" s="6">
        <f t="shared" si="0"/>
        <v>0</v>
      </c>
      <c r="J24" s="6">
        <f t="shared" si="1"/>
        <v>262</v>
      </c>
      <c r="K24" s="6">
        <f t="shared" si="4"/>
        <v>0</v>
      </c>
      <c r="L24" s="33"/>
      <c r="M24" s="6">
        <f t="shared" si="5"/>
        <v>0</v>
      </c>
      <c r="N24" s="6">
        <f t="shared" si="6"/>
        <v>0</v>
      </c>
    </row>
    <row r="25" spans="1:20" ht="14.25" x14ac:dyDescent="0.45">
      <c r="A25" s="23">
        <v>39783</v>
      </c>
      <c r="B25" s="29">
        <v>423</v>
      </c>
      <c r="C25" s="29">
        <v>304</v>
      </c>
      <c r="D25" s="29">
        <f t="shared" si="2"/>
        <v>-119</v>
      </c>
      <c r="E25" s="34"/>
      <c r="F25" s="33"/>
      <c r="G25" s="34"/>
      <c r="H25" s="6">
        <f t="shared" si="3"/>
        <v>0</v>
      </c>
      <c r="I25" s="6">
        <f t="shared" si="0"/>
        <v>0</v>
      </c>
      <c r="J25" s="6">
        <f t="shared" si="1"/>
        <v>423</v>
      </c>
      <c r="K25" s="6">
        <f t="shared" si="4"/>
        <v>0</v>
      </c>
      <c r="L25" s="33"/>
      <c r="M25" s="6">
        <f t="shared" si="5"/>
        <v>0</v>
      </c>
      <c r="N25" s="6">
        <f t="shared" si="6"/>
        <v>0</v>
      </c>
    </row>
    <row r="26" spans="1:20" ht="14.25" x14ac:dyDescent="0.45">
      <c r="A26" s="23">
        <v>39814</v>
      </c>
      <c r="B26" s="29">
        <v>159</v>
      </c>
      <c r="C26" s="29">
        <v>312</v>
      </c>
      <c r="D26" s="29">
        <f t="shared" si="2"/>
        <v>153</v>
      </c>
      <c r="E26" s="34"/>
      <c r="F26" s="33"/>
      <c r="G26" s="34"/>
      <c r="H26" s="6">
        <f t="shared" si="3"/>
        <v>0</v>
      </c>
      <c r="I26" s="6">
        <f t="shared" si="0"/>
        <v>0</v>
      </c>
      <c r="J26" s="6">
        <f t="shared" si="1"/>
        <v>159</v>
      </c>
      <c r="K26" s="6">
        <f t="shared" si="4"/>
        <v>0</v>
      </c>
      <c r="L26" s="33"/>
      <c r="M26" s="6">
        <f t="shared" si="5"/>
        <v>0</v>
      </c>
      <c r="N26" s="6">
        <f t="shared" si="6"/>
        <v>0</v>
      </c>
    </row>
    <row r="27" spans="1:20" ht="14.25" x14ac:dyDescent="0.45">
      <c r="A27" s="23">
        <v>39845</v>
      </c>
      <c r="B27" s="29">
        <v>292</v>
      </c>
      <c r="C27" s="29">
        <v>240</v>
      </c>
      <c r="D27" s="29">
        <f t="shared" si="2"/>
        <v>-52</v>
      </c>
      <c r="E27" s="34"/>
      <c r="F27" s="33"/>
      <c r="G27" s="34"/>
      <c r="H27" s="6">
        <f t="shared" si="3"/>
        <v>0</v>
      </c>
      <c r="I27" s="6">
        <f t="shared" si="0"/>
        <v>0</v>
      </c>
      <c r="J27" s="6">
        <f t="shared" si="1"/>
        <v>292</v>
      </c>
      <c r="K27" s="6">
        <f t="shared" si="4"/>
        <v>0</v>
      </c>
      <c r="L27" s="33"/>
      <c r="M27" s="6">
        <f t="shared" si="5"/>
        <v>0</v>
      </c>
      <c r="N27" s="6">
        <f t="shared" si="6"/>
        <v>0</v>
      </c>
      <c r="T27" s="56"/>
    </row>
    <row r="28" spans="1:20" ht="14.25" x14ac:dyDescent="0.45">
      <c r="A28" s="23">
        <v>39873</v>
      </c>
      <c r="B28" s="29">
        <v>330</v>
      </c>
      <c r="C28" s="29">
        <v>251</v>
      </c>
      <c r="D28" s="29">
        <f t="shared" si="2"/>
        <v>-79</v>
      </c>
      <c r="E28" s="34"/>
      <c r="F28" s="33"/>
      <c r="G28" s="34"/>
      <c r="H28" s="6">
        <f t="shared" si="3"/>
        <v>0</v>
      </c>
      <c r="I28" s="6">
        <f t="shared" si="0"/>
        <v>0</v>
      </c>
      <c r="J28" s="6">
        <f t="shared" si="1"/>
        <v>330</v>
      </c>
      <c r="K28" s="6">
        <f t="shared" si="4"/>
        <v>0</v>
      </c>
      <c r="L28" s="33"/>
      <c r="M28" s="6">
        <f t="shared" si="5"/>
        <v>0</v>
      </c>
      <c r="N28" s="6">
        <f t="shared" si="6"/>
        <v>0</v>
      </c>
    </row>
    <row r="29" spans="1:20" ht="14.25" x14ac:dyDescent="0.45">
      <c r="A29" s="23">
        <v>39904</v>
      </c>
      <c r="B29" s="29">
        <v>278</v>
      </c>
      <c r="C29" s="29">
        <v>267</v>
      </c>
      <c r="D29" s="29">
        <f t="shared" si="2"/>
        <v>-11</v>
      </c>
      <c r="E29" s="34"/>
      <c r="F29" s="33"/>
      <c r="G29" s="34"/>
      <c r="H29" s="6">
        <f t="shared" si="3"/>
        <v>0</v>
      </c>
      <c r="I29" s="6">
        <f t="shared" si="0"/>
        <v>0</v>
      </c>
      <c r="J29" s="6">
        <f t="shared" si="1"/>
        <v>278</v>
      </c>
      <c r="K29" s="6">
        <f t="shared" si="4"/>
        <v>0</v>
      </c>
      <c r="L29" s="33"/>
      <c r="M29" s="6">
        <f t="shared" si="5"/>
        <v>0</v>
      </c>
      <c r="N29" s="6">
        <f t="shared" si="6"/>
        <v>0</v>
      </c>
    </row>
    <row r="30" spans="1:20" ht="14.25" x14ac:dyDescent="0.45">
      <c r="A30" s="23">
        <v>39934</v>
      </c>
      <c r="B30" s="29">
        <v>389</v>
      </c>
      <c r="C30" s="29">
        <v>249</v>
      </c>
      <c r="D30" s="29">
        <f t="shared" si="2"/>
        <v>-140</v>
      </c>
      <c r="E30" s="34"/>
      <c r="F30" s="33"/>
      <c r="G30" s="34"/>
      <c r="H30" s="6">
        <f t="shared" si="3"/>
        <v>0</v>
      </c>
      <c r="I30" s="6">
        <f t="shared" si="0"/>
        <v>0</v>
      </c>
      <c r="J30" s="6">
        <f t="shared" si="1"/>
        <v>389</v>
      </c>
      <c r="K30" s="6">
        <f t="shared" si="4"/>
        <v>0</v>
      </c>
      <c r="L30" s="33"/>
      <c r="M30" s="6">
        <f t="shared" si="5"/>
        <v>0</v>
      </c>
      <c r="N30" s="6">
        <f t="shared" si="6"/>
        <v>0</v>
      </c>
      <c r="T30" s="37"/>
    </row>
    <row r="31" spans="1:20" ht="14.25" x14ac:dyDescent="0.45">
      <c r="A31" s="23">
        <v>39965</v>
      </c>
      <c r="B31" s="29">
        <v>383</v>
      </c>
      <c r="C31" s="29">
        <v>276</v>
      </c>
      <c r="D31" s="29">
        <f t="shared" si="2"/>
        <v>-107</v>
      </c>
      <c r="E31" s="34"/>
      <c r="F31" s="33"/>
      <c r="G31" s="34"/>
      <c r="H31" s="6">
        <f t="shared" si="3"/>
        <v>0</v>
      </c>
      <c r="I31" s="6">
        <f t="shared" si="0"/>
        <v>0</v>
      </c>
      <c r="J31" s="6">
        <f t="shared" si="1"/>
        <v>383</v>
      </c>
      <c r="K31" s="6">
        <f t="shared" si="4"/>
        <v>0</v>
      </c>
      <c r="L31" s="33"/>
      <c r="M31" s="6">
        <f t="shared" si="5"/>
        <v>0</v>
      </c>
      <c r="N31" s="6">
        <f t="shared" si="6"/>
        <v>0</v>
      </c>
      <c r="T31" s="37"/>
    </row>
    <row r="32" spans="1:20" ht="14.25" x14ac:dyDescent="0.45">
      <c r="A32" s="23">
        <v>39995</v>
      </c>
      <c r="B32" s="29">
        <v>378</v>
      </c>
      <c r="C32" s="29">
        <v>263</v>
      </c>
      <c r="D32" s="29">
        <f t="shared" si="2"/>
        <v>-115</v>
      </c>
      <c r="E32" s="34"/>
      <c r="F32" s="33"/>
      <c r="G32" s="34"/>
      <c r="H32" s="6">
        <f t="shared" si="3"/>
        <v>0</v>
      </c>
      <c r="I32" s="6">
        <f t="shared" si="0"/>
        <v>0</v>
      </c>
      <c r="J32" s="6">
        <f t="shared" si="1"/>
        <v>378</v>
      </c>
      <c r="K32" s="6">
        <f t="shared" si="4"/>
        <v>0</v>
      </c>
      <c r="L32" s="33"/>
      <c r="M32" s="6">
        <f t="shared" si="5"/>
        <v>0</v>
      </c>
      <c r="N32" s="6">
        <f t="shared" si="6"/>
        <v>0</v>
      </c>
      <c r="T32" s="37"/>
    </row>
    <row r="33" spans="1:20" ht="14.25" x14ac:dyDescent="0.45">
      <c r="A33" s="23">
        <v>40026</v>
      </c>
      <c r="B33" s="29">
        <v>377</v>
      </c>
      <c r="C33" s="29">
        <v>346</v>
      </c>
      <c r="D33" s="29">
        <f t="shared" si="2"/>
        <v>-31</v>
      </c>
      <c r="E33" s="34"/>
      <c r="F33" s="33"/>
      <c r="G33" s="34"/>
      <c r="H33" s="6">
        <f t="shared" si="3"/>
        <v>0</v>
      </c>
      <c r="I33" s="6">
        <f t="shared" si="0"/>
        <v>0</v>
      </c>
      <c r="J33" s="6">
        <f t="shared" si="1"/>
        <v>377</v>
      </c>
      <c r="K33" s="6">
        <f t="shared" si="4"/>
        <v>0</v>
      </c>
      <c r="L33" s="33"/>
      <c r="M33" s="6">
        <f t="shared" si="5"/>
        <v>0</v>
      </c>
      <c r="N33" s="6">
        <f t="shared" si="6"/>
        <v>0</v>
      </c>
      <c r="T33" s="37"/>
    </row>
    <row r="34" spans="1:20" ht="14.25" x14ac:dyDescent="0.45">
      <c r="A34" s="23">
        <v>40057</v>
      </c>
      <c r="B34" s="29">
        <v>447</v>
      </c>
      <c r="C34" s="29">
        <v>380</v>
      </c>
      <c r="D34" s="29">
        <f t="shared" si="2"/>
        <v>-67</v>
      </c>
      <c r="E34" s="34"/>
      <c r="F34" s="33"/>
      <c r="G34" s="34"/>
      <c r="H34" s="6">
        <f t="shared" si="3"/>
        <v>0</v>
      </c>
      <c r="I34" s="6">
        <f t="shared" ref="I34:I65" si="7">MIN(B34,H34)</f>
        <v>0</v>
      </c>
      <c r="J34" s="6">
        <f t="shared" ref="J34:J65" si="8">B34-I34</f>
        <v>447</v>
      </c>
      <c r="K34" s="6">
        <f t="shared" si="4"/>
        <v>0</v>
      </c>
      <c r="L34" s="33"/>
      <c r="M34" s="6">
        <f t="shared" si="5"/>
        <v>0</v>
      </c>
      <c r="N34" s="6">
        <f t="shared" si="6"/>
        <v>0</v>
      </c>
      <c r="T34" s="55"/>
    </row>
    <row r="35" spans="1:20" ht="14.25" x14ac:dyDescent="0.45">
      <c r="A35" s="23">
        <v>40087</v>
      </c>
      <c r="B35" s="29">
        <v>450</v>
      </c>
      <c r="C35" s="29">
        <v>456</v>
      </c>
      <c r="D35" s="29">
        <f t="shared" si="2"/>
        <v>6</v>
      </c>
      <c r="E35" s="34"/>
      <c r="F35" s="33"/>
      <c r="G35" s="34"/>
      <c r="H35" s="6">
        <f t="shared" si="3"/>
        <v>0</v>
      </c>
      <c r="I35" s="6">
        <f t="shared" si="7"/>
        <v>0</v>
      </c>
      <c r="J35" s="6">
        <f t="shared" si="8"/>
        <v>450</v>
      </c>
      <c r="K35" s="6">
        <f t="shared" si="4"/>
        <v>0</v>
      </c>
      <c r="L35" s="33"/>
      <c r="M35" s="6">
        <f t="shared" si="5"/>
        <v>0</v>
      </c>
      <c r="N35" s="6">
        <f t="shared" si="6"/>
        <v>0</v>
      </c>
      <c r="T35" s="36"/>
    </row>
    <row r="36" spans="1:20" ht="14.25" x14ac:dyDescent="0.45">
      <c r="A36" s="23">
        <v>40118</v>
      </c>
      <c r="B36" s="29">
        <v>424</v>
      </c>
      <c r="C36" s="29">
        <v>487</v>
      </c>
      <c r="D36" s="29">
        <f t="shared" si="2"/>
        <v>63</v>
      </c>
      <c r="E36" s="34"/>
      <c r="F36" s="33"/>
      <c r="G36" s="34"/>
      <c r="H36" s="6">
        <f t="shared" si="3"/>
        <v>0</v>
      </c>
      <c r="I36" s="6">
        <f t="shared" si="7"/>
        <v>0</v>
      </c>
      <c r="J36" s="6">
        <f t="shared" si="8"/>
        <v>424</v>
      </c>
      <c r="K36" s="6">
        <f t="shared" si="4"/>
        <v>0</v>
      </c>
      <c r="L36" s="33"/>
      <c r="M36" s="6">
        <f t="shared" si="5"/>
        <v>0</v>
      </c>
      <c r="N36" s="6">
        <f t="shared" si="6"/>
        <v>0</v>
      </c>
      <c r="T36" s="46"/>
    </row>
    <row r="37" spans="1:20" ht="14.25" x14ac:dyDescent="0.45">
      <c r="A37" s="23">
        <v>40148</v>
      </c>
      <c r="B37" s="29">
        <v>551</v>
      </c>
      <c r="C37" s="29">
        <v>401</v>
      </c>
      <c r="D37" s="29">
        <f t="shared" si="2"/>
        <v>-150</v>
      </c>
      <c r="E37" s="34"/>
      <c r="F37" s="33"/>
      <c r="G37" s="34"/>
      <c r="H37" s="6">
        <f t="shared" si="3"/>
        <v>0</v>
      </c>
      <c r="I37" s="6">
        <f t="shared" si="7"/>
        <v>0</v>
      </c>
      <c r="J37" s="6">
        <f t="shared" si="8"/>
        <v>551</v>
      </c>
      <c r="K37" s="6">
        <f t="shared" si="4"/>
        <v>0</v>
      </c>
      <c r="L37" s="33"/>
      <c r="M37" s="6">
        <f t="shared" si="5"/>
        <v>0</v>
      </c>
      <c r="N37" s="6">
        <f t="shared" si="6"/>
        <v>0</v>
      </c>
    </row>
    <row r="38" spans="1:20" ht="14.25" x14ac:dyDescent="0.45">
      <c r="A38" s="23">
        <v>40179</v>
      </c>
      <c r="B38" s="29">
        <v>260</v>
      </c>
      <c r="C38" s="29">
        <v>446</v>
      </c>
      <c r="D38" s="29">
        <f t="shared" si="2"/>
        <v>186</v>
      </c>
      <c r="E38" s="34"/>
      <c r="F38" s="33"/>
      <c r="G38" s="34"/>
      <c r="H38" s="6">
        <f t="shared" si="3"/>
        <v>0</v>
      </c>
      <c r="I38" s="6">
        <f t="shared" si="7"/>
        <v>0</v>
      </c>
      <c r="J38" s="6">
        <f t="shared" si="8"/>
        <v>260</v>
      </c>
      <c r="K38" s="6">
        <f t="shared" si="4"/>
        <v>0</v>
      </c>
      <c r="L38" s="33"/>
      <c r="M38" s="6">
        <f t="shared" si="5"/>
        <v>0</v>
      </c>
      <c r="N38" s="6">
        <f t="shared" si="6"/>
        <v>0</v>
      </c>
    </row>
    <row r="39" spans="1:20" ht="14.25" x14ac:dyDescent="0.45">
      <c r="A39" s="23">
        <v>40210</v>
      </c>
      <c r="B39" s="29">
        <v>416</v>
      </c>
      <c r="C39" s="29">
        <v>391</v>
      </c>
      <c r="D39" s="29">
        <f t="shared" si="2"/>
        <v>-25</v>
      </c>
      <c r="E39" s="34"/>
      <c r="F39" s="33"/>
      <c r="G39" s="34"/>
      <c r="H39" s="6">
        <f t="shared" si="3"/>
        <v>0</v>
      </c>
      <c r="I39" s="6">
        <f t="shared" si="7"/>
        <v>0</v>
      </c>
      <c r="J39" s="6">
        <f t="shared" si="8"/>
        <v>416</v>
      </c>
      <c r="K39" s="6">
        <f t="shared" si="4"/>
        <v>0</v>
      </c>
      <c r="L39" s="33"/>
      <c r="M39" s="6">
        <f t="shared" si="5"/>
        <v>0</v>
      </c>
      <c r="N39" s="6">
        <f t="shared" si="6"/>
        <v>0</v>
      </c>
    </row>
    <row r="40" spans="1:20" ht="14.25" x14ac:dyDescent="0.45">
      <c r="A40" s="23">
        <v>40238</v>
      </c>
      <c r="B40" s="29">
        <v>453</v>
      </c>
      <c r="C40" s="29">
        <v>434</v>
      </c>
      <c r="D40" s="29">
        <f t="shared" si="2"/>
        <v>-19</v>
      </c>
      <c r="E40" s="34"/>
      <c r="F40" s="33"/>
      <c r="G40" s="34"/>
      <c r="H40" s="6">
        <f t="shared" si="3"/>
        <v>0</v>
      </c>
      <c r="I40" s="6">
        <f t="shared" si="7"/>
        <v>0</v>
      </c>
      <c r="J40" s="6">
        <f t="shared" si="8"/>
        <v>453</v>
      </c>
      <c r="K40" s="6">
        <f t="shared" si="4"/>
        <v>0</v>
      </c>
      <c r="L40" s="33"/>
      <c r="M40" s="6">
        <f t="shared" si="5"/>
        <v>0</v>
      </c>
      <c r="N40" s="6">
        <f t="shared" si="6"/>
        <v>0</v>
      </c>
      <c r="Q40" s="35"/>
    </row>
    <row r="41" spans="1:20" ht="14.25" x14ac:dyDescent="0.45">
      <c r="A41" s="23">
        <v>40269</v>
      </c>
      <c r="B41" s="29">
        <v>413</v>
      </c>
      <c r="C41" s="29">
        <v>465</v>
      </c>
      <c r="D41" s="29">
        <f t="shared" si="2"/>
        <v>52</v>
      </c>
      <c r="E41" s="34"/>
      <c r="F41" s="33"/>
      <c r="G41" s="34"/>
      <c r="H41" s="6">
        <f t="shared" si="3"/>
        <v>0</v>
      </c>
      <c r="I41" s="6">
        <f t="shared" si="7"/>
        <v>0</v>
      </c>
      <c r="J41" s="6">
        <f t="shared" si="8"/>
        <v>413</v>
      </c>
      <c r="K41" s="6">
        <f t="shared" si="4"/>
        <v>0</v>
      </c>
      <c r="L41" s="33"/>
      <c r="M41" s="6">
        <f t="shared" si="5"/>
        <v>0</v>
      </c>
      <c r="N41" s="6">
        <f t="shared" si="6"/>
        <v>0</v>
      </c>
      <c r="Q41" s="37"/>
    </row>
    <row r="42" spans="1:20" ht="14.25" x14ac:dyDescent="0.45">
      <c r="A42" s="23">
        <v>40299</v>
      </c>
      <c r="B42" s="29">
        <v>489</v>
      </c>
      <c r="C42" s="29">
        <v>447</v>
      </c>
      <c r="D42" s="29">
        <f t="shared" si="2"/>
        <v>-42</v>
      </c>
      <c r="E42" s="34"/>
      <c r="F42" s="33"/>
      <c r="G42" s="34"/>
      <c r="H42" s="6">
        <f t="shared" si="3"/>
        <v>0</v>
      </c>
      <c r="I42" s="6">
        <f t="shared" si="7"/>
        <v>0</v>
      </c>
      <c r="J42" s="6">
        <f t="shared" si="8"/>
        <v>489</v>
      </c>
      <c r="K42" s="6">
        <f t="shared" si="4"/>
        <v>0</v>
      </c>
      <c r="L42" s="33"/>
      <c r="M42" s="6">
        <f t="shared" si="5"/>
        <v>0</v>
      </c>
      <c r="N42" s="6">
        <f t="shared" si="6"/>
        <v>0</v>
      </c>
      <c r="Q42" s="35"/>
    </row>
    <row r="43" spans="1:20" ht="14.25" x14ac:dyDescent="0.45">
      <c r="A43" s="23">
        <v>40330</v>
      </c>
      <c r="B43" s="29">
        <v>515</v>
      </c>
      <c r="C43" s="29">
        <v>457</v>
      </c>
      <c r="D43" s="29">
        <f t="shared" si="2"/>
        <v>-58</v>
      </c>
      <c r="E43" s="34"/>
      <c r="F43" s="33"/>
      <c r="G43" s="34"/>
      <c r="H43" s="6">
        <f t="shared" si="3"/>
        <v>0</v>
      </c>
      <c r="I43" s="6">
        <f t="shared" si="7"/>
        <v>0</v>
      </c>
      <c r="J43" s="6">
        <f t="shared" si="8"/>
        <v>515</v>
      </c>
      <c r="K43" s="6">
        <f t="shared" si="4"/>
        <v>0</v>
      </c>
      <c r="L43" s="33"/>
      <c r="M43" s="6">
        <f t="shared" si="5"/>
        <v>0</v>
      </c>
      <c r="N43" s="6">
        <f t="shared" si="6"/>
        <v>0</v>
      </c>
      <c r="Q43" s="37"/>
    </row>
    <row r="44" spans="1:20" ht="14.25" x14ac:dyDescent="0.45">
      <c r="A44" s="23">
        <v>40360</v>
      </c>
      <c r="B44" s="29">
        <v>442</v>
      </c>
      <c r="C44" s="29">
        <v>417</v>
      </c>
      <c r="D44" s="29">
        <f t="shared" si="2"/>
        <v>-25</v>
      </c>
      <c r="E44" s="34"/>
      <c r="F44" s="33"/>
      <c r="G44" s="34"/>
      <c r="H44" s="6">
        <f t="shared" si="3"/>
        <v>0</v>
      </c>
      <c r="I44" s="6">
        <f t="shared" si="7"/>
        <v>0</v>
      </c>
      <c r="J44" s="6">
        <f t="shared" si="8"/>
        <v>442</v>
      </c>
      <c r="K44" s="6">
        <f t="shared" si="4"/>
        <v>0</v>
      </c>
      <c r="L44" s="33"/>
      <c r="M44" s="6">
        <f t="shared" si="5"/>
        <v>0</v>
      </c>
      <c r="N44" s="6">
        <f t="shared" si="6"/>
        <v>0</v>
      </c>
      <c r="Q44" s="37"/>
    </row>
    <row r="45" spans="1:20" ht="14.25" x14ac:dyDescent="0.45">
      <c r="A45" s="23">
        <v>40391</v>
      </c>
      <c r="B45" s="29">
        <v>447</v>
      </c>
      <c r="C45" s="29">
        <v>499</v>
      </c>
      <c r="D45" s="29">
        <f t="shared" si="2"/>
        <v>52</v>
      </c>
      <c r="E45" s="34"/>
      <c r="F45" s="33"/>
      <c r="G45" s="34"/>
      <c r="H45" s="6">
        <f t="shared" si="3"/>
        <v>0</v>
      </c>
      <c r="I45" s="6">
        <f t="shared" si="7"/>
        <v>0</v>
      </c>
      <c r="J45" s="6">
        <f t="shared" si="8"/>
        <v>447</v>
      </c>
      <c r="K45" s="6">
        <f t="shared" si="4"/>
        <v>0</v>
      </c>
      <c r="L45" s="33"/>
      <c r="M45" s="6">
        <f t="shared" si="5"/>
        <v>0</v>
      </c>
      <c r="N45" s="6">
        <f t="shared" si="6"/>
        <v>0</v>
      </c>
      <c r="Q45" s="27"/>
    </row>
    <row r="46" spans="1:20" ht="14.25" x14ac:dyDescent="0.45">
      <c r="A46" s="23">
        <v>40422</v>
      </c>
      <c r="B46" s="29">
        <v>556</v>
      </c>
      <c r="C46" s="29">
        <v>516</v>
      </c>
      <c r="D46" s="29">
        <f t="shared" si="2"/>
        <v>-40</v>
      </c>
      <c r="E46" s="34"/>
      <c r="F46" s="33"/>
      <c r="G46" s="34"/>
      <c r="H46" s="6">
        <f t="shared" si="3"/>
        <v>0</v>
      </c>
      <c r="I46" s="6">
        <f t="shared" si="7"/>
        <v>0</v>
      </c>
      <c r="J46" s="6">
        <f t="shared" si="8"/>
        <v>556</v>
      </c>
      <c r="K46" s="6">
        <f t="shared" si="4"/>
        <v>0</v>
      </c>
      <c r="L46" s="33"/>
      <c r="M46" s="6">
        <f t="shared" si="5"/>
        <v>0</v>
      </c>
      <c r="N46" s="6">
        <f t="shared" si="6"/>
        <v>0</v>
      </c>
      <c r="Q46" s="36"/>
    </row>
    <row r="47" spans="1:20" ht="14.25" x14ac:dyDescent="0.45">
      <c r="A47" s="23">
        <v>40452</v>
      </c>
      <c r="B47" s="29">
        <v>517</v>
      </c>
      <c r="C47" s="29">
        <v>598</v>
      </c>
      <c r="D47" s="29">
        <f t="shared" si="2"/>
        <v>81</v>
      </c>
      <c r="E47" s="34"/>
      <c r="F47" s="33"/>
      <c r="G47" s="34"/>
      <c r="H47" s="6">
        <f t="shared" si="3"/>
        <v>0</v>
      </c>
      <c r="I47" s="6">
        <f t="shared" si="7"/>
        <v>0</v>
      </c>
      <c r="J47" s="6">
        <f t="shared" si="8"/>
        <v>517</v>
      </c>
      <c r="K47" s="6">
        <f t="shared" si="4"/>
        <v>0</v>
      </c>
      <c r="L47" s="33"/>
      <c r="M47" s="6">
        <f t="shared" si="5"/>
        <v>0</v>
      </c>
      <c r="N47" s="6">
        <f t="shared" si="6"/>
        <v>0</v>
      </c>
    </row>
    <row r="48" spans="1:20" ht="14.25" x14ac:dyDescent="0.45">
      <c r="A48" s="23">
        <v>40483</v>
      </c>
      <c r="B48" s="29">
        <v>647</v>
      </c>
      <c r="C48" s="29">
        <v>607</v>
      </c>
      <c r="D48" s="29">
        <f t="shared" si="2"/>
        <v>-40</v>
      </c>
      <c r="E48" s="34"/>
      <c r="F48" s="33"/>
      <c r="G48" s="34"/>
      <c r="H48" s="6">
        <f t="shared" si="3"/>
        <v>0</v>
      </c>
      <c r="I48" s="6">
        <f t="shared" si="7"/>
        <v>0</v>
      </c>
      <c r="J48" s="6">
        <f t="shared" si="8"/>
        <v>647</v>
      </c>
      <c r="K48" s="6">
        <f t="shared" si="4"/>
        <v>0</v>
      </c>
      <c r="L48" s="33"/>
      <c r="M48" s="6">
        <f t="shared" si="5"/>
        <v>0</v>
      </c>
      <c r="N48" s="6">
        <f t="shared" si="6"/>
        <v>0</v>
      </c>
    </row>
    <row r="49" spans="1:14" ht="14.25" x14ac:dyDescent="0.45">
      <c r="A49" s="23">
        <v>40513</v>
      </c>
      <c r="B49" s="29">
        <v>502</v>
      </c>
      <c r="C49" s="29">
        <v>529</v>
      </c>
      <c r="D49" s="29">
        <f t="shared" si="2"/>
        <v>27</v>
      </c>
      <c r="E49" s="34"/>
      <c r="F49" s="33"/>
      <c r="G49" s="34"/>
      <c r="H49" s="6">
        <f t="shared" si="3"/>
        <v>0</v>
      </c>
      <c r="I49" s="6">
        <f t="shared" si="7"/>
        <v>0</v>
      </c>
      <c r="J49" s="6">
        <f t="shared" si="8"/>
        <v>502</v>
      </c>
      <c r="K49" s="6">
        <f t="shared" si="4"/>
        <v>0</v>
      </c>
      <c r="L49" s="33"/>
      <c r="M49" s="6">
        <f t="shared" si="5"/>
        <v>0</v>
      </c>
      <c r="N49" s="6">
        <f t="shared" si="6"/>
        <v>0</v>
      </c>
    </row>
    <row r="50" spans="1:14" ht="14.25" x14ac:dyDescent="0.45">
      <c r="A50" s="23">
        <v>40544</v>
      </c>
      <c r="B50" s="29">
        <v>463</v>
      </c>
      <c r="C50" s="29">
        <v>510</v>
      </c>
      <c r="D50" s="29">
        <f t="shared" si="2"/>
        <v>47</v>
      </c>
      <c r="E50" s="34"/>
      <c r="F50" s="33"/>
      <c r="G50" s="34"/>
      <c r="H50" s="6">
        <f t="shared" si="3"/>
        <v>0</v>
      </c>
      <c r="I50" s="6">
        <f t="shared" si="7"/>
        <v>0</v>
      </c>
      <c r="J50" s="6">
        <f t="shared" si="8"/>
        <v>463</v>
      </c>
      <c r="K50" s="6">
        <f t="shared" si="4"/>
        <v>0</v>
      </c>
      <c r="L50" s="33"/>
      <c r="M50" s="6">
        <f t="shared" si="5"/>
        <v>0</v>
      </c>
      <c r="N50" s="6">
        <f t="shared" si="6"/>
        <v>0</v>
      </c>
    </row>
    <row r="51" spans="1:14" ht="14.25" x14ac:dyDescent="0.45">
      <c r="A51" s="23">
        <v>40575</v>
      </c>
      <c r="B51" s="29">
        <v>483</v>
      </c>
      <c r="C51" s="29">
        <v>495</v>
      </c>
      <c r="D51" s="29">
        <f t="shared" si="2"/>
        <v>12</v>
      </c>
      <c r="E51" s="34"/>
      <c r="F51" s="33"/>
      <c r="G51" s="34"/>
      <c r="H51" s="6">
        <f t="shared" si="3"/>
        <v>0</v>
      </c>
      <c r="I51" s="6">
        <f t="shared" si="7"/>
        <v>0</v>
      </c>
      <c r="J51" s="6">
        <f t="shared" si="8"/>
        <v>483</v>
      </c>
      <c r="K51" s="6">
        <f t="shared" si="4"/>
        <v>0</v>
      </c>
      <c r="L51" s="33"/>
      <c r="M51" s="6">
        <f t="shared" si="5"/>
        <v>0</v>
      </c>
      <c r="N51" s="6">
        <f t="shared" si="6"/>
        <v>0</v>
      </c>
    </row>
    <row r="52" spans="1:14" ht="14.25" x14ac:dyDescent="0.45">
      <c r="A52" s="23">
        <v>40603</v>
      </c>
      <c r="B52" s="29">
        <v>540</v>
      </c>
      <c r="C52" s="29">
        <v>530</v>
      </c>
      <c r="D52" s="29">
        <f t="shared" si="2"/>
        <v>-10</v>
      </c>
      <c r="E52" s="34"/>
      <c r="F52" s="33"/>
      <c r="G52" s="34"/>
      <c r="H52" s="6">
        <f t="shared" si="3"/>
        <v>0</v>
      </c>
      <c r="I52" s="6">
        <f t="shared" si="7"/>
        <v>0</v>
      </c>
      <c r="J52" s="6">
        <f t="shared" si="8"/>
        <v>540</v>
      </c>
      <c r="K52" s="6">
        <f t="shared" si="4"/>
        <v>0</v>
      </c>
      <c r="L52" s="33"/>
      <c r="M52" s="6">
        <f t="shared" si="5"/>
        <v>0</v>
      </c>
      <c r="N52" s="6">
        <f t="shared" si="6"/>
        <v>0</v>
      </c>
    </row>
    <row r="53" spans="1:14" ht="14.25" x14ac:dyDescent="0.45">
      <c r="A53" s="23">
        <v>40634</v>
      </c>
      <c r="B53" s="29">
        <v>521</v>
      </c>
      <c r="C53" s="29">
        <v>559</v>
      </c>
      <c r="D53" s="29">
        <f t="shared" si="2"/>
        <v>38</v>
      </c>
      <c r="E53" s="34"/>
      <c r="F53" s="33"/>
      <c r="G53" s="34"/>
      <c r="H53" s="6">
        <f t="shared" si="3"/>
        <v>0</v>
      </c>
      <c r="I53" s="6">
        <f t="shared" si="7"/>
        <v>0</v>
      </c>
      <c r="J53" s="6">
        <f t="shared" si="8"/>
        <v>521</v>
      </c>
      <c r="K53" s="6">
        <f t="shared" si="4"/>
        <v>0</v>
      </c>
      <c r="L53" s="33"/>
      <c r="M53" s="6">
        <f t="shared" si="5"/>
        <v>0</v>
      </c>
      <c r="N53" s="6">
        <f t="shared" si="6"/>
        <v>0</v>
      </c>
    </row>
    <row r="54" spans="1:14" ht="14.25" x14ac:dyDescent="0.45">
      <c r="A54" s="23">
        <v>40664</v>
      </c>
      <c r="B54" s="29">
        <v>714</v>
      </c>
      <c r="C54" s="29">
        <v>541</v>
      </c>
      <c r="D54" s="29">
        <f t="shared" si="2"/>
        <v>-173</v>
      </c>
      <c r="E54" s="34"/>
      <c r="F54" s="33"/>
      <c r="G54" s="34"/>
      <c r="H54" s="6">
        <f t="shared" si="3"/>
        <v>0</v>
      </c>
      <c r="I54" s="6">
        <f t="shared" si="7"/>
        <v>0</v>
      </c>
      <c r="J54" s="6">
        <f t="shared" si="8"/>
        <v>714</v>
      </c>
      <c r="K54" s="6">
        <f t="shared" si="4"/>
        <v>0</v>
      </c>
      <c r="L54" s="33"/>
      <c r="M54" s="6">
        <f t="shared" si="5"/>
        <v>0</v>
      </c>
      <c r="N54" s="6">
        <f t="shared" si="6"/>
        <v>0</v>
      </c>
    </row>
    <row r="55" spans="1:14" ht="14.25" x14ac:dyDescent="0.45">
      <c r="A55" s="23">
        <v>40695</v>
      </c>
      <c r="B55" s="29">
        <v>533</v>
      </c>
      <c r="C55" s="29">
        <v>593</v>
      </c>
      <c r="D55" s="29">
        <f t="shared" si="2"/>
        <v>60</v>
      </c>
      <c r="E55" s="34"/>
      <c r="F55" s="33"/>
      <c r="G55" s="34"/>
      <c r="H55" s="6">
        <f t="shared" si="3"/>
        <v>0</v>
      </c>
      <c r="I55" s="6">
        <f t="shared" si="7"/>
        <v>0</v>
      </c>
      <c r="J55" s="6">
        <f t="shared" si="8"/>
        <v>533</v>
      </c>
      <c r="K55" s="6">
        <f t="shared" si="4"/>
        <v>0</v>
      </c>
      <c r="L55" s="33"/>
      <c r="M55" s="6">
        <f t="shared" si="5"/>
        <v>0</v>
      </c>
      <c r="N55" s="6">
        <f t="shared" si="6"/>
        <v>0</v>
      </c>
    </row>
    <row r="56" spans="1:14" ht="14.25" x14ac:dyDescent="0.45">
      <c r="A56" s="23">
        <v>40725</v>
      </c>
      <c r="B56" s="29">
        <v>496</v>
      </c>
      <c r="C56" s="29">
        <v>502</v>
      </c>
      <c r="D56" s="29">
        <f t="shared" si="2"/>
        <v>6</v>
      </c>
      <c r="E56" s="34"/>
      <c r="F56" s="33"/>
      <c r="G56" s="34"/>
      <c r="H56" s="6">
        <f t="shared" si="3"/>
        <v>0</v>
      </c>
      <c r="I56" s="6">
        <f t="shared" si="7"/>
        <v>0</v>
      </c>
      <c r="J56" s="6">
        <f t="shared" si="8"/>
        <v>496</v>
      </c>
      <c r="K56" s="6">
        <f t="shared" si="4"/>
        <v>0</v>
      </c>
      <c r="L56" s="33"/>
      <c r="M56" s="6">
        <f t="shared" si="5"/>
        <v>0</v>
      </c>
      <c r="N56" s="6">
        <f t="shared" si="6"/>
        <v>0</v>
      </c>
    </row>
    <row r="57" spans="1:14" ht="14.25" x14ac:dyDescent="0.45">
      <c r="A57" s="23">
        <v>40756</v>
      </c>
      <c r="B57" s="29">
        <v>449</v>
      </c>
      <c r="C57" s="29">
        <v>581</v>
      </c>
      <c r="D57" s="29">
        <f t="shared" si="2"/>
        <v>132</v>
      </c>
      <c r="E57" s="34"/>
      <c r="F57" s="33"/>
      <c r="G57" s="34"/>
      <c r="H57" s="6">
        <f t="shared" si="3"/>
        <v>0</v>
      </c>
      <c r="I57" s="6">
        <f t="shared" si="7"/>
        <v>0</v>
      </c>
      <c r="J57" s="6">
        <f t="shared" si="8"/>
        <v>449</v>
      </c>
      <c r="K57" s="6">
        <f t="shared" si="4"/>
        <v>0</v>
      </c>
      <c r="L57" s="33"/>
      <c r="M57" s="6">
        <f t="shared" si="5"/>
        <v>0</v>
      </c>
      <c r="N57" s="6">
        <f t="shared" si="6"/>
        <v>0</v>
      </c>
    </row>
    <row r="58" spans="1:14" ht="14.25" x14ac:dyDescent="0.45">
      <c r="A58" s="23">
        <v>40787</v>
      </c>
      <c r="B58" s="29">
        <v>531</v>
      </c>
      <c r="C58" s="29">
        <v>568</v>
      </c>
      <c r="D58" s="29">
        <f t="shared" si="2"/>
        <v>37</v>
      </c>
      <c r="E58" s="34"/>
      <c r="F58" s="33"/>
      <c r="G58" s="34"/>
      <c r="H58" s="6">
        <f t="shared" si="3"/>
        <v>0</v>
      </c>
      <c r="I58" s="6">
        <f t="shared" si="7"/>
        <v>0</v>
      </c>
      <c r="J58" s="6">
        <f t="shared" si="8"/>
        <v>531</v>
      </c>
      <c r="K58" s="6">
        <f t="shared" si="4"/>
        <v>0</v>
      </c>
      <c r="L58" s="33"/>
      <c r="M58" s="6">
        <f t="shared" si="5"/>
        <v>0</v>
      </c>
      <c r="N58" s="6">
        <f t="shared" si="6"/>
        <v>0</v>
      </c>
    </row>
    <row r="59" spans="1:14" ht="14.25" x14ac:dyDescent="0.45">
      <c r="A59" s="23">
        <v>40817</v>
      </c>
      <c r="B59" s="29">
        <v>639</v>
      </c>
      <c r="C59" s="29">
        <v>615</v>
      </c>
      <c r="D59" s="29">
        <f t="shared" si="2"/>
        <v>-24</v>
      </c>
      <c r="E59" s="34"/>
      <c r="F59" s="33"/>
      <c r="G59" s="34"/>
      <c r="H59" s="6">
        <f t="shared" si="3"/>
        <v>0</v>
      </c>
      <c r="I59" s="6">
        <f t="shared" si="7"/>
        <v>0</v>
      </c>
      <c r="J59" s="6">
        <f t="shared" si="8"/>
        <v>639</v>
      </c>
      <c r="K59" s="6">
        <f t="shared" si="4"/>
        <v>0</v>
      </c>
      <c r="L59" s="33"/>
      <c r="M59" s="6">
        <f t="shared" si="5"/>
        <v>0</v>
      </c>
      <c r="N59" s="6">
        <f t="shared" si="6"/>
        <v>0</v>
      </c>
    </row>
    <row r="60" spans="1:14" ht="14.25" x14ac:dyDescent="0.45">
      <c r="A60" s="23">
        <v>40848</v>
      </c>
      <c r="B60" s="29">
        <v>591</v>
      </c>
      <c r="C60" s="29">
        <v>648</v>
      </c>
      <c r="D60" s="29">
        <f t="shared" si="2"/>
        <v>57</v>
      </c>
      <c r="E60" s="34"/>
      <c r="F60" s="33"/>
      <c r="G60" s="34"/>
      <c r="H60" s="6">
        <f t="shared" si="3"/>
        <v>0</v>
      </c>
      <c r="I60" s="6">
        <f t="shared" si="7"/>
        <v>0</v>
      </c>
      <c r="J60" s="6">
        <f t="shared" si="8"/>
        <v>591</v>
      </c>
      <c r="K60" s="6">
        <f t="shared" si="4"/>
        <v>0</v>
      </c>
      <c r="L60" s="33"/>
      <c r="M60" s="6">
        <f t="shared" si="5"/>
        <v>0</v>
      </c>
      <c r="N60" s="6">
        <f t="shared" si="6"/>
        <v>0</v>
      </c>
    </row>
    <row r="61" spans="1:14" ht="14.25" x14ac:dyDescent="0.45">
      <c r="A61" s="23">
        <v>40878</v>
      </c>
      <c r="B61" s="29">
        <v>328</v>
      </c>
      <c r="C61" s="29">
        <v>526</v>
      </c>
      <c r="D61" s="29">
        <f t="shared" si="2"/>
        <v>198</v>
      </c>
      <c r="E61" s="34"/>
      <c r="F61" s="33"/>
      <c r="G61" s="34"/>
      <c r="H61" s="6">
        <f t="shared" si="3"/>
        <v>0</v>
      </c>
      <c r="I61" s="6">
        <f t="shared" si="7"/>
        <v>0</v>
      </c>
      <c r="J61" s="6">
        <f t="shared" si="8"/>
        <v>328</v>
      </c>
      <c r="K61" s="6">
        <f t="shared" si="4"/>
        <v>0</v>
      </c>
      <c r="L61" s="33"/>
      <c r="M61" s="6">
        <f t="shared" si="5"/>
        <v>0</v>
      </c>
      <c r="N61" s="6">
        <f t="shared" si="6"/>
        <v>0</v>
      </c>
    </row>
    <row r="62" spans="1:14" ht="14.25" x14ac:dyDescent="0.45">
      <c r="A62" s="23">
        <v>40909</v>
      </c>
      <c r="B62" s="29">
        <v>721</v>
      </c>
      <c r="C62" s="29">
        <v>436</v>
      </c>
      <c r="D62" s="29">
        <f t="shared" si="2"/>
        <v>-285</v>
      </c>
      <c r="E62" s="34"/>
      <c r="F62" s="33"/>
      <c r="G62" s="34"/>
      <c r="H62" s="6">
        <f t="shared" si="3"/>
        <v>0</v>
      </c>
      <c r="I62" s="6">
        <f t="shared" si="7"/>
        <v>0</v>
      </c>
      <c r="J62" s="6">
        <f t="shared" si="8"/>
        <v>721</v>
      </c>
      <c r="K62" s="6">
        <f t="shared" si="4"/>
        <v>0</v>
      </c>
      <c r="L62" s="33"/>
      <c r="M62" s="6">
        <f t="shared" si="5"/>
        <v>0</v>
      </c>
      <c r="N62" s="6">
        <f t="shared" si="6"/>
        <v>0</v>
      </c>
    </row>
    <row r="63" spans="1:14" ht="14.25" x14ac:dyDescent="0.45">
      <c r="A63" s="23">
        <v>40940</v>
      </c>
      <c r="B63" s="29">
        <v>598</v>
      </c>
      <c r="C63" s="29">
        <v>518</v>
      </c>
      <c r="D63" s="29">
        <f t="shared" si="2"/>
        <v>-80</v>
      </c>
      <c r="E63" s="34"/>
      <c r="F63" s="33"/>
      <c r="G63" s="34"/>
      <c r="H63" s="6">
        <f t="shared" si="3"/>
        <v>0</v>
      </c>
      <c r="I63" s="6">
        <f t="shared" si="7"/>
        <v>0</v>
      </c>
      <c r="J63" s="6">
        <f t="shared" si="8"/>
        <v>598</v>
      </c>
      <c r="K63" s="6">
        <f t="shared" si="4"/>
        <v>0</v>
      </c>
      <c r="L63" s="33"/>
      <c r="M63" s="6">
        <f t="shared" si="5"/>
        <v>0</v>
      </c>
      <c r="N63" s="6">
        <f t="shared" si="6"/>
        <v>0</v>
      </c>
    </row>
    <row r="64" spans="1:14" ht="14.25" x14ac:dyDescent="0.45">
      <c r="A64" s="23">
        <v>40969</v>
      </c>
      <c r="B64" s="29">
        <v>672</v>
      </c>
      <c r="C64" s="29">
        <v>588</v>
      </c>
      <c r="D64" s="29">
        <f t="shared" si="2"/>
        <v>-84</v>
      </c>
      <c r="E64" s="34"/>
      <c r="F64" s="33"/>
      <c r="G64" s="34"/>
      <c r="H64" s="6">
        <f t="shared" si="3"/>
        <v>0</v>
      </c>
      <c r="I64" s="6">
        <f t="shared" si="7"/>
        <v>0</v>
      </c>
      <c r="J64" s="6">
        <f t="shared" si="8"/>
        <v>672</v>
      </c>
      <c r="K64" s="6">
        <f t="shared" si="4"/>
        <v>0</v>
      </c>
      <c r="L64" s="33"/>
      <c r="M64" s="6">
        <f t="shared" si="5"/>
        <v>0</v>
      </c>
      <c r="N64" s="6">
        <f t="shared" si="6"/>
        <v>0</v>
      </c>
    </row>
    <row r="65" spans="1:14" ht="14.25" x14ac:dyDescent="0.45">
      <c r="A65" s="23">
        <v>41000</v>
      </c>
      <c r="B65" s="29">
        <v>625</v>
      </c>
      <c r="C65" s="29">
        <v>651</v>
      </c>
      <c r="D65" s="29">
        <f t="shared" si="2"/>
        <v>26</v>
      </c>
      <c r="E65" s="34"/>
      <c r="F65" s="33"/>
      <c r="G65" s="34"/>
      <c r="H65" s="6">
        <f t="shared" si="3"/>
        <v>0</v>
      </c>
      <c r="I65" s="6">
        <f t="shared" si="7"/>
        <v>0</v>
      </c>
      <c r="J65" s="6">
        <f t="shared" si="8"/>
        <v>625</v>
      </c>
      <c r="K65" s="6">
        <f t="shared" si="4"/>
        <v>0</v>
      </c>
      <c r="L65" s="33"/>
      <c r="M65" s="6">
        <f t="shared" si="5"/>
        <v>0</v>
      </c>
      <c r="N65" s="6">
        <f t="shared" si="6"/>
        <v>0</v>
      </c>
    </row>
    <row r="66" spans="1:14" ht="14.25" x14ac:dyDescent="0.45">
      <c r="A66" s="23">
        <v>41030</v>
      </c>
      <c r="B66" s="29">
        <v>670</v>
      </c>
      <c r="C66" s="29">
        <v>644</v>
      </c>
      <c r="D66" s="29">
        <f t="shared" si="2"/>
        <v>-26</v>
      </c>
      <c r="E66" s="34"/>
      <c r="F66" s="33"/>
      <c r="G66" s="34"/>
      <c r="H66" s="6">
        <f t="shared" si="3"/>
        <v>0</v>
      </c>
      <c r="I66" s="6">
        <f t="shared" ref="I66:I97" si="9">MIN(B66,H66)</f>
        <v>0</v>
      </c>
      <c r="J66" s="6">
        <f t="shared" ref="J66:J97" si="10">B66-I66</f>
        <v>670</v>
      </c>
      <c r="K66" s="6">
        <f t="shared" si="4"/>
        <v>0</v>
      </c>
      <c r="L66" s="33"/>
      <c r="M66" s="6">
        <f t="shared" si="5"/>
        <v>0</v>
      </c>
      <c r="N66" s="6">
        <f t="shared" si="6"/>
        <v>0</v>
      </c>
    </row>
    <row r="67" spans="1:14" ht="14.25" x14ac:dyDescent="0.45">
      <c r="A67" s="23">
        <v>41061</v>
      </c>
      <c r="B67" s="29">
        <v>621</v>
      </c>
      <c r="C67" s="29">
        <v>651</v>
      </c>
      <c r="D67" s="29">
        <f t="shared" ref="D67:D122" si="11">C67-B67</f>
        <v>30</v>
      </c>
      <c r="E67" s="34"/>
      <c r="F67" s="33"/>
      <c r="G67" s="34"/>
      <c r="H67" s="6">
        <f t="shared" si="3"/>
        <v>0</v>
      </c>
      <c r="I67" s="6">
        <f t="shared" si="9"/>
        <v>0</v>
      </c>
      <c r="J67" s="6">
        <f t="shared" si="10"/>
        <v>621</v>
      </c>
      <c r="K67" s="6">
        <f t="shared" si="4"/>
        <v>0</v>
      </c>
      <c r="L67" s="33"/>
      <c r="M67" s="6">
        <f t="shared" si="5"/>
        <v>0</v>
      </c>
      <c r="N67" s="6">
        <f t="shared" si="6"/>
        <v>0</v>
      </c>
    </row>
    <row r="68" spans="1:14" ht="14.25" x14ac:dyDescent="0.45">
      <c r="A68" s="23">
        <v>41091</v>
      </c>
      <c r="B68" s="29">
        <v>537</v>
      </c>
      <c r="C68" s="29">
        <v>561</v>
      </c>
      <c r="D68" s="29">
        <f t="shared" si="11"/>
        <v>24</v>
      </c>
      <c r="E68" s="34"/>
      <c r="F68" s="33"/>
      <c r="G68" s="34"/>
      <c r="H68" s="6">
        <f t="shared" ref="H68:H122" si="12">K67+M67</f>
        <v>0</v>
      </c>
      <c r="I68" s="6">
        <f t="shared" si="9"/>
        <v>0</v>
      </c>
      <c r="J68" s="6">
        <f t="shared" si="10"/>
        <v>537</v>
      </c>
      <c r="K68" s="6">
        <f t="shared" ref="K68:K122" si="13">H68-I68</f>
        <v>0</v>
      </c>
      <c r="L68" s="33"/>
      <c r="M68" s="6">
        <f t="shared" ref="M68:M122" si="14">N67</f>
        <v>0</v>
      </c>
      <c r="N68" s="6">
        <f t="shared" ref="N68:N122" si="15">MAX(0,F68-H68-M68)</f>
        <v>0</v>
      </c>
    </row>
    <row r="69" spans="1:14" ht="14.25" x14ac:dyDescent="0.45">
      <c r="A69" s="23">
        <v>41122</v>
      </c>
      <c r="B69" s="29">
        <v>579</v>
      </c>
      <c r="C69" s="29">
        <v>643</v>
      </c>
      <c r="D69" s="29">
        <f t="shared" si="11"/>
        <v>64</v>
      </c>
      <c r="E69" s="34"/>
      <c r="F69" s="33"/>
      <c r="G69" s="34"/>
      <c r="H69" s="6">
        <f t="shared" si="12"/>
        <v>0</v>
      </c>
      <c r="I69" s="6">
        <f t="shared" si="9"/>
        <v>0</v>
      </c>
      <c r="J69" s="6">
        <f t="shared" si="10"/>
        <v>579</v>
      </c>
      <c r="K69" s="6">
        <f t="shared" si="13"/>
        <v>0</v>
      </c>
      <c r="L69" s="33"/>
      <c r="M69" s="6">
        <f t="shared" si="14"/>
        <v>0</v>
      </c>
      <c r="N69" s="6">
        <f t="shared" si="15"/>
        <v>0</v>
      </c>
    </row>
    <row r="70" spans="1:14" ht="14.25" x14ac:dyDescent="0.45">
      <c r="A70" s="23">
        <v>41153</v>
      </c>
      <c r="B70" s="29">
        <v>572</v>
      </c>
      <c r="C70" s="29">
        <v>659</v>
      </c>
      <c r="D70" s="29">
        <f t="shared" si="11"/>
        <v>87</v>
      </c>
      <c r="E70" s="34"/>
      <c r="F70" s="33"/>
      <c r="G70" s="34"/>
      <c r="H70" s="6">
        <f t="shared" si="12"/>
        <v>0</v>
      </c>
      <c r="I70" s="6">
        <f t="shared" si="9"/>
        <v>0</v>
      </c>
      <c r="J70" s="6">
        <f t="shared" si="10"/>
        <v>572</v>
      </c>
      <c r="K70" s="6">
        <f t="shared" si="13"/>
        <v>0</v>
      </c>
      <c r="L70" s="33"/>
      <c r="M70" s="6">
        <f t="shared" si="14"/>
        <v>0</v>
      </c>
      <c r="N70" s="6">
        <f t="shared" si="15"/>
        <v>0</v>
      </c>
    </row>
    <row r="71" spans="1:14" ht="14.25" x14ac:dyDescent="0.45">
      <c r="A71" s="23">
        <v>41183</v>
      </c>
      <c r="B71" s="29">
        <v>686</v>
      </c>
      <c r="C71" s="29">
        <v>701</v>
      </c>
      <c r="D71" s="29">
        <f t="shared" si="11"/>
        <v>15</v>
      </c>
      <c r="E71" s="34"/>
      <c r="F71" s="33"/>
      <c r="G71" s="34"/>
      <c r="H71" s="6">
        <f t="shared" si="12"/>
        <v>0</v>
      </c>
      <c r="I71" s="6">
        <f t="shared" si="9"/>
        <v>0</v>
      </c>
      <c r="J71" s="6">
        <f t="shared" si="10"/>
        <v>686</v>
      </c>
      <c r="K71" s="6">
        <f t="shared" si="13"/>
        <v>0</v>
      </c>
      <c r="L71" s="33"/>
      <c r="M71" s="6">
        <f t="shared" si="14"/>
        <v>0</v>
      </c>
      <c r="N71" s="6">
        <f t="shared" si="15"/>
        <v>0</v>
      </c>
    </row>
    <row r="72" spans="1:14" ht="14.25" x14ac:dyDescent="0.45">
      <c r="A72" s="23">
        <v>41214</v>
      </c>
      <c r="B72" s="29">
        <v>640</v>
      </c>
      <c r="C72" s="29">
        <v>725</v>
      </c>
      <c r="D72" s="29">
        <f t="shared" si="11"/>
        <v>85</v>
      </c>
      <c r="E72" s="34"/>
      <c r="F72" s="33"/>
      <c r="G72" s="34"/>
      <c r="H72" s="6">
        <f t="shared" si="12"/>
        <v>0</v>
      </c>
      <c r="I72" s="6">
        <f t="shared" si="9"/>
        <v>0</v>
      </c>
      <c r="J72" s="6">
        <f t="shared" si="10"/>
        <v>640</v>
      </c>
      <c r="K72" s="6">
        <f t="shared" si="13"/>
        <v>0</v>
      </c>
      <c r="L72" s="33"/>
      <c r="M72" s="6">
        <f t="shared" si="14"/>
        <v>0</v>
      </c>
      <c r="N72" s="6">
        <f t="shared" si="15"/>
        <v>0</v>
      </c>
    </row>
    <row r="73" spans="1:14" ht="14.25" x14ac:dyDescent="0.45">
      <c r="A73" s="23">
        <v>41244</v>
      </c>
      <c r="B73" s="29">
        <v>404</v>
      </c>
      <c r="C73" s="29">
        <v>583</v>
      </c>
      <c r="D73" s="29">
        <f t="shared" si="11"/>
        <v>179</v>
      </c>
      <c r="E73" s="34"/>
      <c r="F73" s="33"/>
      <c r="G73" s="34"/>
      <c r="H73" s="6">
        <f t="shared" si="12"/>
        <v>0</v>
      </c>
      <c r="I73" s="6">
        <f t="shared" si="9"/>
        <v>0</v>
      </c>
      <c r="J73" s="6">
        <f t="shared" si="10"/>
        <v>404</v>
      </c>
      <c r="K73" s="6">
        <f t="shared" si="13"/>
        <v>0</v>
      </c>
      <c r="L73" s="33"/>
      <c r="M73" s="6">
        <f t="shared" si="14"/>
        <v>0</v>
      </c>
      <c r="N73" s="6">
        <f t="shared" si="15"/>
        <v>0</v>
      </c>
    </row>
    <row r="74" spans="1:14" ht="14.25" x14ac:dyDescent="0.45">
      <c r="A74" s="23">
        <v>41275</v>
      </c>
      <c r="B74" s="29">
        <v>652</v>
      </c>
      <c r="C74" s="29">
        <v>495</v>
      </c>
      <c r="D74" s="29">
        <f t="shared" si="11"/>
        <v>-157</v>
      </c>
      <c r="E74" s="34"/>
      <c r="F74" s="33"/>
      <c r="G74" s="34"/>
      <c r="H74" s="6">
        <f t="shared" si="12"/>
        <v>0</v>
      </c>
      <c r="I74" s="6">
        <f t="shared" si="9"/>
        <v>0</v>
      </c>
      <c r="J74" s="6">
        <f t="shared" si="10"/>
        <v>652</v>
      </c>
      <c r="K74" s="6">
        <f t="shared" si="13"/>
        <v>0</v>
      </c>
      <c r="L74" s="33"/>
      <c r="M74" s="6">
        <f t="shared" si="14"/>
        <v>0</v>
      </c>
      <c r="N74" s="6">
        <f t="shared" si="15"/>
        <v>0</v>
      </c>
    </row>
    <row r="75" spans="1:14" ht="14.25" x14ac:dyDescent="0.45">
      <c r="A75" s="23">
        <v>41306</v>
      </c>
      <c r="B75" s="29">
        <v>533</v>
      </c>
      <c r="C75" s="29">
        <v>531</v>
      </c>
      <c r="D75" s="29">
        <f t="shared" si="11"/>
        <v>-2</v>
      </c>
      <c r="E75" s="34"/>
      <c r="F75" s="33"/>
      <c r="G75" s="34"/>
      <c r="H75" s="6">
        <f t="shared" si="12"/>
        <v>0</v>
      </c>
      <c r="I75" s="6">
        <f t="shared" si="9"/>
        <v>0</v>
      </c>
      <c r="J75" s="6">
        <f t="shared" si="10"/>
        <v>533</v>
      </c>
      <c r="K75" s="6">
        <f t="shared" si="13"/>
        <v>0</v>
      </c>
      <c r="L75" s="33"/>
      <c r="M75" s="6">
        <f t="shared" si="14"/>
        <v>0</v>
      </c>
      <c r="N75" s="6">
        <f t="shared" si="15"/>
        <v>0</v>
      </c>
    </row>
    <row r="76" spans="1:14" ht="14.25" x14ac:dyDescent="0.45">
      <c r="A76" s="23">
        <v>41334</v>
      </c>
      <c r="B76" s="29">
        <v>473</v>
      </c>
      <c r="C76" s="29">
        <v>564</v>
      </c>
      <c r="D76" s="29">
        <f t="shared" si="11"/>
        <v>91</v>
      </c>
      <c r="E76" s="34"/>
      <c r="F76" s="33"/>
      <c r="G76" s="34"/>
      <c r="H76" s="6">
        <f t="shared" si="12"/>
        <v>0</v>
      </c>
      <c r="I76" s="6">
        <f t="shared" si="9"/>
        <v>0</v>
      </c>
      <c r="J76" s="6">
        <f t="shared" si="10"/>
        <v>473</v>
      </c>
      <c r="K76" s="6">
        <f t="shared" si="13"/>
        <v>0</v>
      </c>
      <c r="L76" s="33"/>
      <c r="M76" s="6">
        <f t="shared" si="14"/>
        <v>0</v>
      </c>
      <c r="N76" s="6">
        <f t="shared" si="15"/>
        <v>0</v>
      </c>
    </row>
    <row r="77" spans="1:14" ht="14.25" x14ac:dyDescent="0.45">
      <c r="A77" s="23">
        <v>41365</v>
      </c>
      <c r="B77" s="29">
        <v>646</v>
      </c>
      <c r="C77" s="29">
        <v>546</v>
      </c>
      <c r="D77" s="29">
        <f t="shared" si="11"/>
        <v>-100</v>
      </c>
      <c r="E77" s="34"/>
      <c r="F77" s="33"/>
      <c r="G77" s="34"/>
      <c r="H77" s="6">
        <f t="shared" si="12"/>
        <v>0</v>
      </c>
      <c r="I77" s="6">
        <f t="shared" si="9"/>
        <v>0</v>
      </c>
      <c r="J77" s="6">
        <f t="shared" si="10"/>
        <v>646</v>
      </c>
      <c r="K77" s="6">
        <f t="shared" si="13"/>
        <v>0</v>
      </c>
      <c r="L77" s="33"/>
      <c r="M77" s="6">
        <f t="shared" si="14"/>
        <v>0</v>
      </c>
      <c r="N77" s="6">
        <f t="shared" si="15"/>
        <v>0</v>
      </c>
    </row>
    <row r="78" spans="1:14" ht="14.25" x14ac:dyDescent="0.45">
      <c r="A78" s="23">
        <v>41395</v>
      </c>
      <c r="B78" s="29">
        <v>662</v>
      </c>
      <c r="C78" s="29">
        <v>561</v>
      </c>
      <c r="D78" s="29">
        <f t="shared" si="11"/>
        <v>-101</v>
      </c>
      <c r="E78" s="34"/>
      <c r="F78" s="33"/>
      <c r="G78" s="34"/>
      <c r="H78" s="6">
        <f t="shared" si="12"/>
        <v>0</v>
      </c>
      <c r="I78" s="6">
        <f t="shared" si="9"/>
        <v>0</v>
      </c>
      <c r="J78" s="6">
        <f t="shared" si="10"/>
        <v>662</v>
      </c>
      <c r="K78" s="6">
        <f t="shared" si="13"/>
        <v>0</v>
      </c>
      <c r="L78" s="33"/>
      <c r="M78" s="6">
        <f t="shared" si="14"/>
        <v>0</v>
      </c>
      <c r="N78" s="6">
        <f t="shared" si="15"/>
        <v>0</v>
      </c>
    </row>
    <row r="79" spans="1:14" ht="14.25" x14ac:dyDescent="0.45">
      <c r="A79" s="23">
        <v>41426</v>
      </c>
      <c r="B79" s="29">
        <v>494</v>
      </c>
      <c r="C79" s="29">
        <v>579</v>
      </c>
      <c r="D79" s="29">
        <f t="shared" si="11"/>
        <v>85</v>
      </c>
      <c r="E79" s="34"/>
      <c r="F79" s="33"/>
      <c r="G79" s="34"/>
      <c r="H79" s="6">
        <f t="shared" si="12"/>
        <v>0</v>
      </c>
      <c r="I79" s="6">
        <f t="shared" si="9"/>
        <v>0</v>
      </c>
      <c r="J79" s="6">
        <f t="shared" si="10"/>
        <v>494</v>
      </c>
      <c r="K79" s="6">
        <f t="shared" si="13"/>
        <v>0</v>
      </c>
      <c r="L79" s="33"/>
      <c r="M79" s="6">
        <f t="shared" si="14"/>
        <v>0</v>
      </c>
      <c r="N79" s="6">
        <f t="shared" si="15"/>
        <v>0</v>
      </c>
    </row>
    <row r="80" spans="1:14" ht="14.25" x14ac:dyDescent="0.45">
      <c r="A80" s="23">
        <v>41456</v>
      </c>
      <c r="B80" s="29">
        <v>513</v>
      </c>
      <c r="C80" s="29">
        <v>472</v>
      </c>
      <c r="D80" s="29">
        <f t="shared" si="11"/>
        <v>-41</v>
      </c>
      <c r="E80" s="34"/>
      <c r="F80" s="33"/>
      <c r="G80" s="34"/>
      <c r="H80" s="6">
        <f t="shared" si="12"/>
        <v>0</v>
      </c>
      <c r="I80" s="6">
        <f t="shared" si="9"/>
        <v>0</v>
      </c>
      <c r="J80" s="6">
        <f t="shared" si="10"/>
        <v>513</v>
      </c>
      <c r="K80" s="6">
        <f t="shared" si="13"/>
        <v>0</v>
      </c>
      <c r="L80" s="33"/>
      <c r="M80" s="6">
        <f t="shared" si="14"/>
        <v>0</v>
      </c>
      <c r="N80" s="6">
        <f t="shared" si="15"/>
        <v>0</v>
      </c>
    </row>
    <row r="81" spans="1:14" ht="14.25" x14ac:dyDescent="0.45">
      <c r="A81" s="23">
        <v>41487</v>
      </c>
      <c r="B81" s="29">
        <v>620</v>
      </c>
      <c r="C81" s="29">
        <v>553</v>
      </c>
      <c r="D81" s="29">
        <f t="shared" si="11"/>
        <v>-67</v>
      </c>
      <c r="E81" s="34"/>
      <c r="F81" s="33"/>
      <c r="G81" s="34"/>
      <c r="H81" s="6">
        <f t="shared" si="12"/>
        <v>0</v>
      </c>
      <c r="I81" s="6">
        <f t="shared" si="9"/>
        <v>0</v>
      </c>
      <c r="J81" s="6">
        <f t="shared" si="10"/>
        <v>620</v>
      </c>
      <c r="K81" s="6">
        <f t="shared" si="13"/>
        <v>0</v>
      </c>
      <c r="L81" s="33"/>
      <c r="M81" s="6">
        <f t="shared" si="14"/>
        <v>0</v>
      </c>
      <c r="N81" s="6">
        <f t="shared" si="15"/>
        <v>0</v>
      </c>
    </row>
    <row r="82" spans="1:14" ht="14.25" x14ac:dyDescent="0.45">
      <c r="A82" s="23">
        <v>41518</v>
      </c>
      <c r="B82" s="29">
        <v>681</v>
      </c>
      <c r="C82" s="29">
        <v>603</v>
      </c>
      <c r="D82" s="29">
        <f t="shared" si="11"/>
        <v>-78</v>
      </c>
      <c r="E82" s="34"/>
      <c r="F82" s="33"/>
      <c r="G82" s="34"/>
      <c r="H82" s="6">
        <f t="shared" si="12"/>
        <v>0</v>
      </c>
      <c r="I82" s="6">
        <f t="shared" si="9"/>
        <v>0</v>
      </c>
      <c r="J82" s="6">
        <f t="shared" si="10"/>
        <v>681</v>
      </c>
      <c r="K82" s="6">
        <f t="shared" si="13"/>
        <v>0</v>
      </c>
      <c r="L82" s="33"/>
      <c r="M82" s="6">
        <f t="shared" si="14"/>
        <v>0</v>
      </c>
      <c r="N82" s="6">
        <f t="shared" si="15"/>
        <v>0</v>
      </c>
    </row>
    <row r="83" spans="1:14" ht="14.25" x14ac:dyDescent="0.45">
      <c r="A83" s="23">
        <v>41548</v>
      </c>
      <c r="B83" s="29">
        <v>579</v>
      </c>
      <c r="C83" s="29">
        <v>702</v>
      </c>
      <c r="D83" s="29">
        <f t="shared" si="11"/>
        <v>123</v>
      </c>
      <c r="E83" s="34"/>
      <c r="F83" s="33"/>
      <c r="G83" s="34"/>
      <c r="H83" s="6">
        <f t="shared" si="12"/>
        <v>0</v>
      </c>
      <c r="I83" s="6">
        <f t="shared" si="9"/>
        <v>0</v>
      </c>
      <c r="J83" s="6">
        <f t="shared" si="10"/>
        <v>579</v>
      </c>
      <c r="K83" s="6">
        <f t="shared" si="13"/>
        <v>0</v>
      </c>
      <c r="L83" s="33"/>
      <c r="M83" s="6">
        <f t="shared" si="14"/>
        <v>0</v>
      </c>
      <c r="N83" s="6">
        <f t="shared" si="15"/>
        <v>0</v>
      </c>
    </row>
    <row r="84" spans="1:14" ht="14.25" x14ac:dyDescent="0.45">
      <c r="A84" s="23">
        <v>41579</v>
      </c>
      <c r="B84" s="29">
        <v>586</v>
      </c>
      <c r="C84" s="29">
        <v>693</v>
      </c>
      <c r="D84" s="29">
        <f t="shared" si="11"/>
        <v>107</v>
      </c>
      <c r="E84" s="34"/>
      <c r="F84" s="33"/>
      <c r="G84" s="34"/>
      <c r="H84" s="6">
        <f t="shared" si="12"/>
        <v>0</v>
      </c>
      <c r="I84" s="6">
        <f t="shared" si="9"/>
        <v>0</v>
      </c>
      <c r="J84" s="6">
        <f t="shared" si="10"/>
        <v>586</v>
      </c>
      <c r="K84" s="6">
        <f t="shared" si="13"/>
        <v>0</v>
      </c>
      <c r="L84" s="33"/>
      <c r="M84" s="6">
        <f t="shared" si="14"/>
        <v>0</v>
      </c>
      <c r="N84" s="6">
        <f t="shared" si="15"/>
        <v>0</v>
      </c>
    </row>
    <row r="85" spans="1:14" ht="14.25" x14ac:dyDescent="0.45">
      <c r="A85" s="23">
        <v>41609</v>
      </c>
      <c r="B85" s="29">
        <v>437</v>
      </c>
      <c r="C85" s="29">
        <v>550</v>
      </c>
      <c r="D85" s="29">
        <f t="shared" si="11"/>
        <v>113</v>
      </c>
      <c r="E85" s="34"/>
      <c r="F85" s="33"/>
      <c r="G85" s="34"/>
      <c r="H85" s="6">
        <f t="shared" si="12"/>
        <v>0</v>
      </c>
      <c r="I85" s="6">
        <f t="shared" si="9"/>
        <v>0</v>
      </c>
      <c r="J85" s="6">
        <f t="shared" si="10"/>
        <v>437</v>
      </c>
      <c r="K85" s="6">
        <f t="shared" si="13"/>
        <v>0</v>
      </c>
      <c r="L85" s="33"/>
      <c r="M85" s="6">
        <f t="shared" si="14"/>
        <v>0</v>
      </c>
      <c r="N85" s="6">
        <f t="shared" si="15"/>
        <v>0</v>
      </c>
    </row>
    <row r="86" spans="1:14" ht="14.25" x14ac:dyDescent="0.45">
      <c r="A86" s="23">
        <v>41640</v>
      </c>
      <c r="B86" s="29">
        <v>919</v>
      </c>
      <c r="C86" s="29">
        <v>487</v>
      </c>
      <c r="D86" s="29">
        <f t="shared" si="11"/>
        <v>-432</v>
      </c>
      <c r="E86" s="34"/>
      <c r="F86" s="33"/>
      <c r="G86" s="34"/>
      <c r="H86" s="6">
        <f t="shared" si="12"/>
        <v>0</v>
      </c>
      <c r="I86" s="6">
        <f t="shared" si="9"/>
        <v>0</v>
      </c>
      <c r="J86" s="6">
        <f t="shared" si="10"/>
        <v>919</v>
      </c>
      <c r="K86" s="6">
        <f t="shared" si="13"/>
        <v>0</v>
      </c>
      <c r="L86" s="33"/>
      <c r="M86" s="6">
        <f t="shared" si="14"/>
        <v>0</v>
      </c>
      <c r="N86" s="6">
        <f t="shared" si="15"/>
        <v>0</v>
      </c>
    </row>
    <row r="87" spans="1:14" ht="14.25" x14ac:dyDescent="0.45">
      <c r="A87" s="23">
        <v>41671</v>
      </c>
      <c r="B87" s="29">
        <v>896</v>
      </c>
      <c r="C87" s="29">
        <v>624</v>
      </c>
      <c r="D87" s="29">
        <f t="shared" si="11"/>
        <v>-272</v>
      </c>
      <c r="E87" s="34"/>
      <c r="F87" s="33"/>
      <c r="G87" s="34"/>
      <c r="H87" s="6">
        <f t="shared" si="12"/>
        <v>0</v>
      </c>
      <c r="I87" s="6">
        <f t="shared" si="9"/>
        <v>0</v>
      </c>
      <c r="J87" s="6">
        <f t="shared" si="10"/>
        <v>896</v>
      </c>
      <c r="K87" s="6">
        <f t="shared" si="13"/>
        <v>0</v>
      </c>
      <c r="L87" s="33"/>
      <c r="M87" s="6">
        <f t="shared" si="14"/>
        <v>0</v>
      </c>
      <c r="N87" s="6">
        <f t="shared" si="15"/>
        <v>0</v>
      </c>
    </row>
    <row r="88" spans="1:14" ht="14.25" x14ac:dyDescent="0.45">
      <c r="A88" s="23">
        <v>41699</v>
      </c>
      <c r="B88" s="29">
        <v>1016</v>
      </c>
      <c r="C88" s="29">
        <v>788</v>
      </c>
      <c r="D88" s="29">
        <f t="shared" si="11"/>
        <v>-228</v>
      </c>
      <c r="E88" s="34"/>
      <c r="F88" s="33"/>
      <c r="G88" s="34"/>
      <c r="H88" s="6">
        <f t="shared" si="12"/>
        <v>0</v>
      </c>
      <c r="I88" s="6">
        <f t="shared" si="9"/>
        <v>0</v>
      </c>
      <c r="J88" s="6">
        <f t="shared" si="10"/>
        <v>1016</v>
      </c>
      <c r="K88" s="6">
        <f t="shared" si="13"/>
        <v>0</v>
      </c>
      <c r="L88" s="33"/>
      <c r="M88" s="6">
        <f t="shared" si="14"/>
        <v>0</v>
      </c>
      <c r="N88" s="6">
        <f t="shared" si="15"/>
        <v>0</v>
      </c>
    </row>
    <row r="89" spans="1:14" ht="14.25" x14ac:dyDescent="0.45">
      <c r="A89" s="23">
        <v>41730</v>
      </c>
      <c r="B89" s="29">
        <v>946</v>
      </c>
      <c r="C89" s="29">
        <v>938</v>
      </c>
      <c r="D89" s="29">
        <f t="shared" si="11"/>
        <v>-8</v>
      </c>
      <c r="E89" s="34"/>
      <c r="F89" s="33"/>
      <c r="G89" s="34"/>
      <c r="H89" s="6">
        <f t="shared" si="12"/>
        <v>0</v>
      </c>
      <c r="I89" s="6">
        <f t="shared" si="9"/>
        <v>0</v>
      </c>
      <c r="J89" s="6">
        <f t="shared" si="10"/>
        <v>946</v>
      </c>
      <c r="K89" s="6">
        <f t="shared" si="13"/>
        <v>0</v>
      </c>
      <c r="L89" s="33"/>
      <c r="M89" s="6">
        <f t="shared" si="14"/>
        <v>0</v>
      </c>
      <c r="N89" s="6">
        <f t="shared" si="15"/>
        <v>0</v>
      </c>
    </row>
    <row r="90" spans="1:14" ht="14.25" x14ac:dyDescent="0.45">
      <c r="A90" s="23">
        <v>41760</v>
      </c>
      <c r="B90" s="29">
        <v>733</v>
      </c>
      <c r="C90" s="29">
        <v>972</v>
      </c>
      <c r="D90" s="29">
        <f t="shared" si="11"/>
        <v>239</v>
      </c>
      <c r="E90" s="34"/>
      <c r="F90" s="33"/>
      <c r="G90" s="34"/>
      <c r="H90" s="6">
        <f t="shared" si="12"/>
        <v>0</v>
      </c>
      <c r="I90" s="6">
        <f t="shared" si="9"/>
        <v>0</v>
      </c>
      <c r="J90" s="6">
        <f t="shared" si="10"/>
        <v>733</v>
      </c>
      <c r="K90" s="6">
        <f t="shared" si="13"/>
        <v>0</v>
      </c>
      <c r="L90" s="33"/>
      <c r="M90" s="6">
        <f t="shared" si="14"/>
        <v>0</v>
      </c>
      <c r="N90" s="6">
        <f t="shared" si="15"/>
        <v>0</v>
      </c>
    </row>
    <row r="91" spans="1:14" ht="14.25" x14ac:dyDescent="0.45">
      <c r="A91" s="23">
        <v>41791</v>
      </c>
      <c r="B91" s="29">
        <v>644</v>
      </c>
      <c r="C91" s="29">
        <v>914</v>
      </c>
      <c r="D91" s="29">
        <f t="shared" si="11"/>
        <v>270</v>
      </c>
      <c r="E91" s="34"/>
      <c r="F91" s="33"/>
      <c r="G91" s="34"/>
      <c r="H91" s="6">
        <f t="shared" si="12"/>
        <v>0</v>
      </c>
      <c r="I91" s="6">
        <f t="shared" si="9"/>
        <v>0</v>
      </c>
      <c r="J91" s="6">
        <f t="shared" si="10"/>
        <v>644</v>
      </c>
      <c r="K91" s="6">
        <f t="shared" si="13"/>
        <v>0</v>
      </c>
      <c r="L91" s="33"/>
      <c r="M91" s="6">
        <f t="shared" si="14"/>
        <v>0</v>
      </c>
      <c r="N91" s="6">
        <f t="shared" si="15"/>
        <v>0</v>
      </c>
    </row>
    <row r="92" spans="1:14" ht="14.25" x14ac:dyDescent="0.45">
      <c r="A92" s="23">
        <v>41821</v>
      </c>
      <c r="B92" s="29">
        <v>670</v>
      </c>
      <c r="C92" s="29">
        <v>730</v>
      </c>
      <c r="D92" s="29">
        <f t="shared" si="11"/>
        <v>60</v>
      </c>
      <c r="E92" s="34"/>
      <c r="F92" s="33"/>
      <c r="G92" s="34"/>
      <c r="H92" s="6">
        <f t="shared" si="12"/>
        <v>0</v>
      </c>
      <c r="I92" s="6">
        <f t="shared" si="9"/>
        <v>0</v>
      </c>
      <c r="J92" s="6">
        <f t="shared" si="10"/>
        <v>670</v>
      </c>
      <c r="K92" s="6">
        <f t="shared" si="13"/>
        <v>0</v>
      </c>
      <c r="L92" s="33"/>
      <c r="M92" s="6">
        <f t="shared" si="14"/>
        <v>0</v>
      </c>
      <c r="N92" s="6">
        <f t="shared" si="15"/>
        <v>0</v>
      </c>
    </row>
    <row r="93" spans="1:14" ht="14.25" x14ac:dyDescent="0.45">
      <c r="A93" s="23">
        <v>41852</v>
      </c>
      <c r="B93" s="29">
        <v>816</v>
      </c>
      <c r="C93" s="29">
        <v>827</v>
      </c>
      <c r="D93" s="29">
        <f t="shared" si="11"/>
        <v>11</v>
      </c>
      <c r="E93" s="34"/>
      <c r="F93" s="33"/>
      <c r="G93" s="34"/>
      <c r="H93" s="6">
        <f t="shared" si="12"/>
        <v>0</v>
      </c>
      <c r="I93" s="6">
        <f t="shared" si="9"/>
        <v>0</v>
      </c>
      <c r="J93" s="6">
        <f t="shared" si="10"/>
        <v>816</v>
      </c>
      <c r="K93" s="6">
        <f t="shared" si="13"/>
        <v>0</v>
      </c>
      <c r="L93" s="33"/>
      <c r="M93" s="6">
        <f t="shared" si="14"/>
        <v>0</v>
      </c>
      <c r="N93" s="6">
        <f t="shared" si="15"/>
        <v>0</v>
      </c>
    </row>
    <row r="94" spans="1:14" ht="14.25" x14ac:dyDescent="0.45">
      <c r="A94" s="23">
        <v>41883</v>
      </c>
      <c r="B94" s="29">
        <v>670</v>
      </c>
      <c r="C94" s="29">
        <v>874</v>
      </c>
      <c r="D94" s="29">
        <f t="shared" si="11"/>
        <v>204</v>
      </c>
      <c r="E94" s="34"/>
      <c r="F94" s="33"/>
      <c r="G94" s="34"/>
      <c r="H94" s="6">
        <f t="shared" si="12"/>
        <v>0</v>
      </c>
      <c r="I94" s="6">
        <f t="shared" si="9"/>
        <v>0</v>
      </c>
      <c r="J94" s="6">
        <f t="shared" si="10"/>
        <v>670</v>
      </c>
      <c r="K94" s="6">
        <f t="shared" si="13"/>
        <v>0</v>
      </c>
      <c r="L94" s="33"/>
      <c r="M94" s="6">
        <f t="shared" si="14"/>
        <v>0</v>
      </c>
      <c r="N94" s="6">
        <f t="shared" si="15"/>
        <v>0</v>
      </c>
    </row>
    <row r="95" spans="1:14" ht="14.25" x14ac:dyDescent="0.45">
      <c r="A95" s="23">
        <v>41913</v>
      </c>
      <c r="B95" s="29">
        <v>778</v>
      </c>
      <c r="C95" s="29">
        <v>900</v>
      </c>
      <c r="D95" s="29">
        <f t="shared" si="11"/>
        <v>122</v>
      </c>
      <c r="E95" s="34"/>
      <c r="F95" s="33"/>
      <c r="G95" s="34"/>
      <c r="H95" s="6">
        <f t="shared" si="12"/>
        <v>0</v>
      </c>
      <c r="I95" s="6">
        <f t="shared" si="9"/>
        <v>0</v>
      </c>
      <c r="J95" s="6">
        <f t="shared" si="10"/>
        <v>778</v>
      </c>
      <c r="K95" s="6">
        <f t="shared" si="13"/>
        <v>0</v>
      </c>
      <c r="L95" s="33"/>
      <c r="M95" s="6">
        <f t="shared" si="14"/>
        <v>0</v>
      </c>
      <c r="N95" s="6">
        <f t="shared" si="15"/>
        <v>0</v>
      </c>
    </row>
    <row r="96" spans="1:14" ht="14.25" x14ac:dyDescent="0.45">
      <c r="A96" s="23">
        <v>41944</v>
      </c>
      <c r="B96" s="29">
        <v>710</v>
      </c>
      <c r="C96" s="29">
        <v>892</v>
      </c>
      <c r="D96" s="29">
        <f t="shared" si="11"/>
        <v>182</v>
      </c>
      <c r="E96" s="34"/>
      <c r="F96" s="33"/>
      <c r="G96" s="34"/>
      <c r="H96" s="6">
        <f t="shared" si="12"/>
        <v>0</v>
      </c>
      <c r="I96" s="6">
        <f t="shared" si="9"/>
        <v>0</v>
      </c>
      <c r="J96" s="6">
        <f t="shared" si="10"/>
        <v>710</v>
      </c>
      <c r="K96" s="6">
        <f t="shared" si="13"/>
        <v>0</v>
      </c>
      <c r="L96" s="33"/>
      <c r="M96" s="6">
        <f t="shared" si="14"/>
        <v>0</v>
      </c>
      <c r="N96" s="6">
        <f t="shared" si="15"/>
        <v>0</v>
      </c>
    </row>
    <row r="97" spans="1:14" ht="14.25" x14ac:dyDescent="0.45">
      <c r="A97" s="23">
        <v>41974</v>
      </c>
      <c r="B97" s="29">
        <v>804</v>
      </c>
      <c r="C97" s="29">
        <v>687</v>
      </c>
      <c r="D97" s="29">
        <f t="shared" si="11"/>
        <v>-117</v>
      </c>
      <c r="E97" s="34"/>
      <c r="F97" s="33"/>
      <c r="G97" s="34"/>
      <c r="H97" s="6">
        <f t="shared" si="12"/>
        <v>0</v>
      </c>
      <c r="I97" s="6">
        <f t="shared" si="9"/>
        <v>0</v>
      </c>
      <c r="J97" s="6">
        <f t="shared" si="10"/>
        <v>804</v>
      </c>
      <c r="K97" s="6">
        <f t="shared" si="13"/>
        <v>0</v>
      </c>
      <c r="L97" s="33"/>
      <c r="M97" s="6">
        <f t="shared" si="14"/>
        <v>0</v>
      </c>
      <c r="N97" s="6">
        <f t="shared" si="15"/>
        <v>0</v>
      </c>
    </row>
    <row r="98" spans="1:14" ht="14.25" x14ac:dyDescent="0.45">
      <c r="A98" s="23">
        <v>42005</v>
      </c>
      <c r="B98" s="29">
        <v>649</v>
      </c>
      <c r="C98" s="29">
        <v>688</v>
      </c>
      <c r="D98" s="29">
        <f t="shared" si="11"/>
        <v>39</v>
      </c>
      <c r="E98" s="34"/>
      <c r="F98" s="33"/>
      <c r="G98" s="34"/>
      <c r="H98" s="6">
        <f t="shared" si="12"/>
        <v>0</v>
      </c>
      <c r="I98" s="6">
        <f t="shared" ref="I98:I122" si="16">MIN(B98,H98)</f>
        <v>0</v>
      </c>
      <c r="J98" s="6">
        <f t="shared" ref="J98:J122" si="17">B98-I98</f>
        <v>649</v>
      </c>
      <c r="K98" s="6">
        <f t="shared" si="13"/>
        <v>0</v>
      </c>
      <c r="L98" s="33"/>
      <c r="M98" s="6">
        <f t="shared" si="14"/>
        <v>0</v>
      </c>
      <c r="N98" s="6">
        <f t="shared" si="15"/>
        <v>0</v>
      </c>
    </row>
    <row r="99" spans="1:14" ht="14.25" x14ac:dyDescent="0.45">
      <c r="A99" s="23">
        <v>42036</v>
      </c>
      <c r="B99" s="29">
        <v>636</v>
      </c>
      <c r="C99" s="29">
        <v>658</v>
      </c>
      <c r="D99" s="29">
        <f t="shared" si="11"/>
        <v>22</v>
      </c>
      <c r="E99" s="34"/>
      <c r="F99" s="33"/>
      <c r="G99" s="34"/>
      <c r="H99" s="6">
        <f t="shared" si="12"/>
        <v>0</v>
      </c>
      <c r="I99" s="6">
        <f t="shared" si="16"/>
        <v>0</v>
      </c>
      <c r="J99" s="6">
        <f t="shared" si="17"/>
        <v>636</v>
      </c>
      <c r="K99" s="6">
        <f t="shared" si="13"/>
        <v>0</v>
      </c>
      <c r="L99" s="33"/>
      <c r="M99" s="6">
        <f t="shared" si="14"/>
        <v>0</v>
      </c>
      <c r="N99" s="6">
        <f t="shared" si="15"/>
        <v>0</v>
      </c>
    </row>
    <row r="100" spans="1:14" ht="14.25" x14ac:dyDescent="0.45">
      <c r="A100" s="23">
        <v>42064</v>
      </c>
      <c r="B100" s="29">
        <v>785</v>
      </c>
      <c r="C100" s="29">
        <v>685</v>
      </c>
      <c r="D100" s="29">
        <f t="shared" si="11"/>
        <v>-100</v>
      </c>
      <c r="E100" s="34"/>
      <c r="F100" s="33"/>
      <c r="G100" s="34"/>
      <c r="H100" s="6">
        <f t="shared" si="12"/>
        <v>0</v>
      </c>
      <c r="I100" s="6">
        <f t="shared" si="16"/>
        <v>0</v>
      </c>
      <c r="J100" s="6">
        <f t="shared" si="17"/>
        <v>785</v>
      </c>
      <c r="K100" s="6">
        <f t="shared" si="13"/>
        <v>0</v>
      </c>
      <c r="L100" s="33"/>
      <c r="M100" s="6">
        <f t="shared" si="14"/>
        <v>0</v>
      </c>
      <c r="N100" s="6">
        <f t="shared" si="15"/>
        <v>0</v>
      </c>
    </row>
    <row r="101" spans="1:14" ht="14.25" x14ac:dyDescent="0.45">
      <c r="A101" s="23">
        <v>42095</v>
      </c>
      <c r="B101" s="29">
        <v>733</v>
      </c>
      <c r="C101" s="29">
        <v>736</v>
      </c>
      <c r="D101" s="29">
        <f t="shared" si="11"/>
        <v>3</v>
      </c>
      <c r="E101" s="34"/>
      <c r="F101" s="33"/>
      <c r="G101" s="34"/>
      <c r="H101" s="6">
        <f t="shared" si="12"/>
        <v>0</v>
      </c>
      <c r="I101" s="6">
        <f t="shared" si="16"/>
        <v>0</v>
      </c>
      <c r="J101" s="6">
        <f t="shared" si="17"/>
        <v>733</v>
      </c>
      <c r="K101" s="6">
        <f t="shared" si="13"/>
        <v>0</v>
      </c>
      <c r="L101" s="33"/>
      <c r="M101" s="6">
        <f t="shared" si="14"/>
        <v>0</v>
      </c>
      <c r="N101" s="6">
        <f t="shared" si="15"/>
        <v>0</v>
      </c>
    </row>
    <row r="102" spans="1:14" ht="14.25" x14ac:dyDescent="0.45">
      <c r="A102" s="23">
        <v>42125</v>
      </c>
      <c r="B102" s="29">
        <v>693</v>
      </c>
      <c r="C102" s="29">
        <v>715</v>
      </c>
      <c r="D102" s="29">
        <f t="shared" si="11"/>
        <v>22</v>
      </c>
      <c r="E102" s="34"/>
      <c r="F102" s="33"/>
      <c r="G102" s="34"/>
      <c r="H102" s="6">
        <f t="shared" si="12"/>
        <v>0</v>
      </c>
      <c r="I102" s="6">
        <f t="shared" si="16"/>
        <v>0</v>
      </c>
      <c r="J102" s="6">
        <f t="shared" si="17"/>
        <v>693</v>
      </c>
      <c r="K102" s="6">
        <f t="shared" si="13"/>
        <v>0</v>
      </c>
      <c r="L102" s="33"/>
      <c r="M102" s="6">
        <f t="shared" si="14"/>
        <v>0</v>
      </c>
      <c r="N102" s="6">
        <f t="shared" si="15"/>
        <v>0</v>
      </c>
    </row>
    <row r="103" spans="1:14" ht="14.25" x14ac:dyDescent="0.45">
      <c r="A103" s="23">
        <v>42156</v>
      </c>
      <c r="B103" s="29">
        <v>849</v>
      </c>
      <c r="C103" s="29">
        <v>686</v>
      </c>
      <c r="D103" s="29">
        <f t="shared" si="11"/>
        <v>-163</v>
      </c>
      <c r="E103" s="34"/>
      <c r="F103" s="33"/>
      <c r="G103" s="34"/>
      <c r="H103" s="6">
        <f t="shared" si="12"/>
        <v>0</v>
      </c>
      <c r="I103" s="6">
        <f t="shared" si="16"/>
        <v>0</v>
      </c>
      <c r="J103" s="6">
        <f t="shared" si="17"/>
        <v>849</v>
      </c>
      <c r="K103" s="6">
        <f t="shared" si="13"/>
        <v>0</v>
      </c>
      <c r="L103" s="33"/>
      <c r="M103" s="6">
        <f t="shared" si="14"/>
        <v>0</v>
      </c>
      <c r="N103" s="6">
        <f t="shared" si="15"/>
        <v>0</v>
      </c>
    </row>
    <row r="104" spans="1:14" ht="14.25" x14ac:dyDescent="0.45">
      <c r="A104" s="23">
        <v>42186</v>
      </c>
      <c r="B104" s="29">
        <v>617</v>
      </c>
      <c r="C104" s="29">
        <v>633</v>
      </c>
      <c r="D104" s="29">
        <f t="shared" si="11"/>
        <v>16</v>
      </c>
      <c r="E104" s="34"/>
      <c r="F104" s="33"/>
      <c r="G104" s="34"/>
      <c r="H104" s="6">
        <f t="shared" si="12"/>
        <v>0</v>
      </c>
      <c r="I104" s="6">
        <f t="shared" si="16"/>
        <v>0</v>
      </c>
      <c r="J104" s="6">
        <f t="shared" si="17"/>
        <v>617</v>
      </c>
      <c r="K104" s="6">
        <f t="shared" si="13"/>
        <v>0</v>
      </c>
      <c r="L104" s="33"/>
      <c r="M104" s="6">
        <f t="shared" si="14"/>
        <v>0</v>
      </c>
      <c r="N104" s="6">
        <f t="shared" si="15"/>
        <v>0</v>
      </c>
    </row>
    <row r="105" spans="1:14" ht="14.25" x14ac:dyDescent="0.45">
      <c r="A105" s="23">
        <v>42217</v>
      </c>
      <c r="B105" s="29">
        <v>860</v>
      </c>
      <c r="C105" s="29">
        <v>720</v>
      </c>
      <c r="D105" s="29">
        <f t="shared" si="11"/>
        <v>-140</v>
      </c>
      <c r="E105" s="34"/>
      <c r="F105" s="33"/>
      <c r="G105" s="34"/>
      <c r="H105" s="6">
        <f t="shared" si="12"/>
        <v>0</v>
      </c>
      <c r="I105" s="6">
        <f t="shared" si="16"/>
        <v>0</v>
      </c>
      <c r="J105" s="6">
        <f t="shared" si="17"/>
        <v>860</v>
      </c>
      <c r="K105" s="6">
        <f t="shared" si="13"/>
        <v>0</v>
      </c>
      <c r="L105" s="33"/>
      <c r="M105" s="6">
        <f t="shared" si="14"/>
        <v>0</v>
      </c>
      <c r="N105" s="6">
        <f t="shared" si="15"/>
        <v>0</v>
      </c>
    </row>
    <row r="106" spans="1:14" ht="14.25" x14ac:dyDescent="0.45">
      <c r="A106" s="23">
        <v>42248</v>
      </c>
      <c r="B106" s="29">
        <v>777</v>
      </c>
      <c r="C106" s="29">
        <v>807</v>
      </c>
      <c r="D106" s="29">
        <f t="shared" si="11"/>
        <v>30</v>
      </c>
      <c r="E106" s="34"/>
      <c r="F106" s="33"/>
      <c r="G106" s="34"/>
      <c r="H106" s="6">
        <f t="shared" si="12"/>
        <v>0</v>
      </c>
      <c r="I106" s="6">
        <f t="shared" si="16"/>
        <v>0</v>
      </c>
      <c r="J106" s="6">
        <f t="shared" si="17"/>
        <v>777</v>
      </c>
      <c r="K106" s="6">
        <f t="shared" si="13"/>
        <v>0</v>
      </c>
      <c r="L106" s="33"/>
      <c r="M106" s="6">
        <f t="shared" si="14"/>
        <v>0</v>
      </c>
      <c r="N106" s="6">
        <f t="shared" si="15"/>
        <v>0</v>
      </c>
    </row>
    <row r="107" spans="1:14" ht="14.25" x14ac:dyDescent="0.45">
      <c r="A107" s="23">
        <v>42278</v>
      </c>
      <c r="B107" s="29">
        <v>1010</v>
      </c>
      <c r="C107" s="29">
        <v>892</v>
      </c>
      <c r="D107" s="29">
        <f t="shared" si="11"/>
        <v>-118</v>
      </c>
      <c r="E107" s="34"/>
      <c r="F107" s="33"/>
      <c r="G107" s="34"/>
      <c r="H107" s="6">
        <f t="shared" si="12"/>
        <v>0</v>
      </c>
      <c r="I107" s="6">
        <f t="shared" si="16"/>
        <v>0</v>
      </c>
      <c r="J107" s="6">
        <f t="shared" si="17"/>
        <v>1010</v>
      </c>
      <c r="K107" s="6">
        <f t="shared" si="13"/>
        <v>0</v>
      </c>
      <c r="L107" s="33"/>
      <c r="M107" s="6">
        <f t="shared" si="14"/>
        <v>0</v>
      </c>
      <c r="N107" s="6">
        <f t="shared" si="15"/>
        <v>0</v>
      </c>
    </row>
    <row r="108" spans="1:14" ht="14.25" x14ac:dyDescent="0.45">
      <c r="A108" s="23">
        <v>42309</v>
      </c>
      <c r="B108" s="29">
        <v>934</v>
      </c>
      <c r="C108" s="29">
        <v>982</v>
      </c>
      <c r="D108" s="29">
        <f t="shared" si="11"/>
        <v>48</v>
      </c>
      <c r="E108" s="34"/>
      <c r="F108" s="33"/>
      <c r="G108" s="34"/>
      <c r="H108" s="6">
        <f t="shared" si="12"/>
        <v>0</v>
      </c>
      <c r="I108" s="6">
        <f t="shared" si="16"/>
        <v>0</v>
      </c>
      <c r="J108" s="6">
        <f t="shared" si="17"/>
        <v>934</v>
      </c>
      <c r="K108" s="6">
        <f t="shared" si="13"/>
        <v>0</v>
      </c>
      <c r="L108" s="33"/>
      <c r="M108" s="6">
        <f t="shared" si="14"/>
        <v>0</v>
      </c>
      <c r="N108" s="6">
        <f t="shared" si="15"/>
        <v>0</v>
      </c>
    </row>
    <row r="109" spans="1:14" ht="14.25" x14ac:dyDescent="0.45">
      <c r="A109" s="23">
        <v>42339</v>
      </c>
      <c r="B109" s="29">
        <v>1024</v>
      </c>
      <c r="C109" s="29">
        <v>823</v>
      </c>
      <c r="D109" s="29">
        <f t="shared" si="11"/>
        <v>-201</v>
      </c>
      <c r="E109" s="34"/>
      <c r="F109" s="33"/>
      <c r="G109" s="34"/>
      <c r="H109" s="6">
        <f t="shared" si="12"/>
        <v>0</v>
      </c>
      <c r="I109" s="6">
        <f t="shared" si="16"/>
        <v>0</v>
      </c>
      <c r="J109" s="6">
        <f t="shared" si="17"/>
        <v>1024</v>
      </c>
      <c r="K109" s="6">
        <f t="shared" si="13"/>
        <v>0</v>
      </c>
      <c r="L109" s="33"/>
      <c r="M109" s="6">
        <f t="shared" si="14"/>
        <v>0</v>
      </c>
      <c r="N109" s="6">
        <f t="shared" si="15"/>
        <v>0</v>
      </c>
    </row>
    <row r="110" spans="1:14" ht="14.25" x14ac:dyDescent="0.45">
      <c r="A110" s="23">
        <v>42370</v>
      </c>
      <c r="B110" s="29">
        <v>1089</v>
      </c>
      <c r="C110" s="29">
        <v>874</v>
      </c>
      <c r="D110" s="29">
        <f t="shared" si="11"/>
        <v>-215</v>
      </c>
      <c r="E110" s="34"/>
      <c r="F110" s="33"/>
      <c r="G110" s="34"/>
      <c r="H110" s="6">
        <f t="shared" si="12"/>
        <v>0</v>
      </c>
      <c r="I110" s="6">
        <f t="shared" si="16"/>
        <v>0</v>
      </c>
      <c r="J110" s="6">
        <f t="shared" si="17"/>
        <v>1089</v>
      </c>
      <c r="K110" s="6">
        <f t="shared" si="13"/>
        <v>0</v>
      </c>
      <c r="L110" s="33"/>
      <c r="M110" s="6">
        <f t="shared" si="14"/>
        <v>0</v>
      </c>
      <c r="N110" s="6">
        <f t="shared" si="15"/>
        <v>0</v>
      </c>
    </row>
    <row r="111" spans="1:14" ht="14.25" x14ac:dyDescent="0.45">
      <c r="A111" s="23">
        <v>42401</v>
      </c>
      <c r="B111" s="29">
        <v>899</v>
      </c>
      <c r="C111" s="29">
        <v>962</v>
      </c>
      <c r="D111" s="29">
        <f t="shared" si="11"/>
        <v>63</v>
      </c>
      <c r="E111" s="34"/>
      <c r="F111" s="33"/>
      <c r="G111" s="34"/>
      <c r="H111" s="6">
        <f t="shared" si="12"/>
        <v>0</v>
      </c>
      <c r="I111" s="6">
        <f t="shared" si="16"/>
        <v>0</v>
      </c>
      <c r="J111" s="6">
        <f t="shared" si="17"/>
        <v>899</v>
      </c>
      <c r="K111" s="6">
        <f t="shared" si="13"/>
        <v>0</v>
      </c>
      <c r="L111" s="33"/>
      <c r="M111" s="6">
        <f t="shared" si="14"/>
        <v>0</v>
      </c>
      <c r="N111" s="6">
        <f t="shared" si="15"/>
        <v>0</v>
      </c>
    </row>
    <row r="112" spans="1:14" ht="14.25" x14ac:dyDescent="0.45">
      <c r="A112" s="23">
        <v>42430</v>
      </c>
      <c r="B112" s="29">
        <v>933</v>
      </c>
      <c r="C112" s="29">
        <v>1043</v>
      </c>
      <c r="D112" s="29">
        <f t="shared" si="11"/>
        <v>110</v>
      </c>
      <c r="E112" s="34"/>
      <c r="F112" s="33"/>
      <c r="G112" s="34"/>
      <c r="H112" s="6">
        <f t="shared" si="12"/>
        <v>0</v>
      </c>
      <c r="I112" s="6">
        <f t="shared" si="16"/>
        <v>0</v>
      </c>
      <c r="J112" s="6">
        <f t="shared" si="17"/>
        <v>933</v>
      </c>
      <c r="K112" s="6">
        <f t="shared" si="13"/>
        <v>0</v>
      </c>
      <c r="L112" s="33"/>
      <c r="M112" s="6">
        <f t="shared" si="14"/>
        <v>0</v>
      </c>
      <c r="N112" s="6">
        <f t="shared" si="15"/>
        <v>0</v>
      </c>
    </row>
    <row r="113" spans="1:14" ht="14.25" x14ac:dyDescent="0.45">
      <c r="A113" s="23">
        <v>42461</v>
      </c>
      <c r="B113" s="29">
        <v>1052</v>
      </c>
      <c r="C113" s="29">
        <v>1076</v>
      </c>
      <c r="D113" s="29">
        <f t="shared" si="11"/>
        <v>24</v>
      </c>
      <c r="E113" s="34"/>
      <c r="F113" s="33"/>
      <c r="G113" s="34"/>
      <c r="H113" s="6">
        <f t="shared" si="12"/>
        <v>0</v>
      </c>
      <c r="I113" s="6">
        <f t="shared" si="16"/>
        <v>0</v>
      </c>
      <c r="J113" s="6">
        <f t="shared" si="17"/>
        <v>1052</v>
      </c>
      <c r="K113" s="6">
        <f t="shared" si="13"/>
        <v>0</v>
      </c>
      <c r="L113" s="33"/>
      <c r="M113" s="6">
        <f t="shared" si="14"/>
        <v>0</v>
      </c>
      <c r="N113" s="6">
        <f t="shared" si="15"/>
        <v>0</v>
      </c>
    </row>
    <row r="114" spans="1:14" ht="14.25" x14ac:dyDescent="0.45">
      <c r="A114" s="23">
        <v>42491</v>
      </c>
      <c r="B114" s="29">
        <v>832</v>
      </c>
      <c r="C114" s="29">
        <v>1076</v>
      </c>
      <c r="D114" s="29">
        <f t="shared" si="11"/>
        <v>244</v>
      </c>
      <c r="E114" s="34"/>
      <c r="F114" s="33"/>
      <c r="G114" s="34"/>
      <c r="H114" s="6">
        <f t="shared" si="12"/>
        <v>0</v>
      </c>
      <c r="I114" s="6">
        <f t="shared" si="16"/>
        <v>0</v>
      </c>
      <c r="J114" s="6">
        <f t="shared" si="17"/>
        <v>832</v>
      </c>
      <c r="K114" s="6">
        <f t="shared" si="13"/>
        <v>0</v>
      </c>
      <c r="L114" s="33"/>
      <c r="M114" s="6">
        <f t="shared" si="14"/>
        <v>0</v>
      </c>
      <c r="N114" s="6">
        <f t="shared" si="15"/>
        <v>0</v>
      </c>
    </row>
    <row r="115" spans="1:14" ht="14.25" x14ac:dyDescent="0.45">
      <c r="A115" s="23">
        <v>42522</v>
      </c>
      <c r="B115" s="29">
        <v>808</v>
      </c>
      <c r="C115" s="29">
        <v>992</v>
      </c>
      <c r="D115" s="29">
        <f t="shared" si="11"/>
        <v>184</v>
      </c>
      <c r="E115" s="34"/>
      <c r="F115" s="33"/>
      <c r="G115" s="34"/>
      <c r="H115" s="6">
        <f t="shared" si="12"/>
        <v>0</v>
      </c>
      <c r="I115" s="6">
        <f t="shared" si="16"/>
        <v>0</v>
      </c>
      <c r="J115" s="6">
        <f t="shared" si="17"/>
        <v>808</v>
      </c>
      <c r="K115" s="6">
        <f t="shared" si="13"/>
        <v>0</v>
      </c>
      <c r="L115" s="33"/>
      <c r="M115" s="6">
        <f t="shared" si="14"/>
        <v>0</v>
      </c>
      <c r="N115" s="6">
        <f t="shared" si="15"/>
        <v>0</v>
      </c>
    </row>
    <row r="116" spans="1:14" ht="14.25" x14ac:dyDescent="0.45">
      <c r="A116" s="23">
        <v>42552</v>
      </c>
      <c r="B116" s="29">
        <v>636</v>
      </c>
      <c r="C116" s="29">
        <v>804</v>
      </c>
      <c r="D116" s="29">
        <f t="shared" si="11"/>
        <v>168</v>
      </c>
      <c r="E116" s="34"/>
      <c r="F116" s="33"/>
      <c r="G116" s="34"/>
      <c r="H116" s="6">
        <f t="shared" si="12"/>
        <v>0</v>
      </c>
      <c r="I116" s="6">
        <f t="shared" si="16"/>
        <v>0</v>
      </c>
      <c r="J116" s="6">
        <f t="shared" si="17"/>
        <v>636</v>
      </c>
      <c r="K116" s="6">
        <f t="shared" si="13"/>
        <v>0</v>
      </c>
      <c r="L116" s="33"/>
      <c r="M116" s="6">
        <f t="shared" si="14"/>
        <v>0</v>
      </c>
      <c r="N116" s="6">
        <f t="shared" si="15"/>
        <v>0</v>
      </c>
    </row>
    <row r="117" spans="1:14" ht="14.25" x14ac:dyDescent="0.45">
      <c r="A117" s="23">
        <v>42583</v>
      </c>
      <c r="B117" s="29">
        <v>1031</v>
      </c>
      <c r="C117" s="29">
        <v>851</v>
      </c>
      <c r="D117" s="29">
        <f t="shared" si="11"/>
        <v>-180</v>
      </c>
      <c r="E117" s="34"/>
      <c r="F117" s="33"/>
      <c r="G117" s="34"/>
      <c r="H117" s="6">
        <f t="shared" si="12"/>
        <v>0</v>
      </c>
      <c r="I117" s="6">
        <f t="shared" si="16"/>
        <v>0</v>
      </c>
      <c r="J117" s="6">
        <f t="shared" si="17"/>
        <v>1031</v>
      </c>
      <c r="K117" s="6">
        <f t="shared" si="13"/>
        <v>0</v>
      </c>
      <c r="L117" s="33"/>
      <c r="M117" s="6">
        <f t="shared" si="14"/>
        <v>0</v>
      </c>
      <c r="N117" s="6">
        <f t="shared" si="15"/>
        <v>0</v>
      </c>
    </row>
    <row r="118" spans="1:14" ht="14.25" x14ac:dyDescent="0.45">
      <c r="A118" s="23">
        <v>42614</v>
      </c>
      <c r="B118" s="29">
        <v>1193</v>
      </c>
      <c r="C118" s="29">
        <v>946</v>
      </c>
      <c r="D118" s="29">
        <f t="shared" si="11"/>
        <v>-247</v>
      </c>
      <c r="E118" s="34"/>
      <c r="F118" s="33"/>
      <c r="G118" s="34"/>
      <c r="H118" s="6">
        <f t="shared" si="12"/>
        <v>0</v>
      </c>
      <c r="I118" s="6">
        <f t="shared" si="16"/>
        <v>0</v>
      </c>
      <c r="J118" s="6">
        <f t="shared" si="17"/>
        <v>1193</v>
      </c>
      <c r="K118" s="6">
        <f t="shared" si="13"/>
        <v>0</v>
      </c>
      <c r="L118" s="33"/>
      <c r="M118" s="6">
        <f t="shared" si="14"/>
        <v>0</v>
      </c>
      <c r="N118" s="6">
        <f t="shared" si="15"/>
        <v>0</v>
      </c>
    </row>
    <row r="119" spans="1:14" ht="14.25" x14ac:dyDescent="0.45">
      <c r="A119" s="23">
        <v>42644</v>
      </c>
      <c r="B119" s="29">
        <v>1096</v>
      </c>
      <c r="C119" s="29">
        <v>1145</v>
      </c>
      <c r="D119" s="29">
        <f t="shared" si="11"/>
        <v>49</v>
      </c>
      <c r="E119" s="34"/>
      <c r="F119" s="33"/>
      <c r="G119" s="34"/>
      <c r="H119" s="6">
        <f t="shared" si="12"/>
        <v>0</v>
      </c>
      <c r="I119" s="6">
        <f t="shared" si="16"/>
        <v>0</v>
      </c>
      <c r="J119" s="6">
        <f t="shared" si="17"/>
        <v>1096</v>
      </c>
      <c r="K119" s="6">
        <f t="shared" si="13"/>
        <v>0</v>
      </c>
      <c r="L119" s="33"/>
      <c r="M119" s="6">
        <f t="shared" si="14"/>
        <v>0</v>
      </c>
      <c r="N119" s="6">
        <f t="shared" si="15"/>
        <v>0</v>
      </c>
    </row>
    <row r="120" spans="1:14" ht="14.25" x14ac:dyDescent="0.45">
      <c r="A120" s="23">
        <v>42675</v>
      </c>
      <c r="B120" s="29">
        <v>1663</v>
      </c>
      <c r="C120" s="29">
        <v>1190</v>
      </c>
      <c r="D120" s="29">
        <f t="shared" si="11"/>
        <v>-473</v>
      </c>
      <c r="E120" s="34"/>
      <c r="F120" s="33"/>
      <c r="G120" s="34"/>
      <c r="H120" s="6">
        <f t="shared" si="12"/>
        <v>0</v>
      </c>
      <c r="I120" s="6">
        <f t="shared" si="16"/>
        <v>0</v>
      </c>
      <c r="J120" s="6">
        <f t="shared" si="17"/>
        <v>1663</v>
      </c>
      <c r="K120" s="6">
        <f t="shared" si="13"/>
        <v>0</v>
      </c>
      <c r="L120" s="33"/>
      <c r="M120" s="6">
        <f t="shared" si="14"/>
        <v>0</v>
      </c>
      <c r="N120" s="6">
        <f t="shared" si="15"/>
        <v>0</v>
      </c>
    </row>
    <row r="121" spans="1:14" ht="14.25" x14ac:dyDescent="0.45">
      <c r="A121" s="23">
        <v>42705</v>
      </c>
      <c r="B121" s="29">
        <v>866</v>
      </c>
      <c r="C121" s="29">
        <v>1151</v>
      </c>
      <c r="D121" s="29">
        <f t="shared" si="11"/>
        <v>285</v>
      </c>
      <c r="E121" s="34"/>
      <c r="F121" s="33"/>
      <c r="G121" s="34"/>
      <c r="H121" s="6">
        <f t="shared" si="12"/>
        <v>0</v>
      </c>
      <c r="I121" s="6">
        <f t="shared" si="16"/>
        <v>0</v>
      </c>
      <c r="J121" s="6">
        <f t="shared" si="17"/>
        <v>866</v>
      </c>
      <c r="K121" s="6">
        <f t="shared" si="13"/>
        <v>0</v>
      </c>
      <c r="L121" s="33"/>
      <c r="M121" s="6">
        <f t="shared" si="14"/>
        <v>0</v>
      </c>
      <c r="N121" s="6">
        <f t="shared" si="15"/>
        <v>0</v>
      </c>
    </row>
    <row r="122" spans="1:14" ht="14.25" x14ac:dyDescent="0.45">
      <c r="A122" s="23">
        <v>42736</v>
      </c>
      <c r="B122" s="29">
        <v>1540</v>
      </c>
      <c r="C122" s="29">
        <v>1044</v>
      </c>
      <c r="D122" s="29">
        <f t="shared" si="11"/>
        <v>-496</v>
      </c>
      <c r="E122" s="34"/>
      <c r="F122" s="33"/>
      <c r="G122" s="34"/>
      <c r="H122" s="6">
        <f t="shared" si="12"/>
        <v>0</v>
      </c>
      <c r="I122" s="6">
        <f t="shared" si="16"/>
        <v>0</v>
      </c>
      <c r="J122" s="6">
        <f t="shared" si="17"/>
        <v>1540</v>
      </c>
      <c r="K122" s="6">
        <f t="shared" si="13"/>
        <v>0</v>
      </c>
      <c r="L122" s="33"/>
      <c r="M122" s="6">
        <f t="shared" si="14"/>
        <v>0</v>
      </c>
      <c r="N122" s="6">
        <f t="shared" si="15"/>
        <v>0</v>
      </c>
    </row>
    <row r="123" spans="1:14" ht="14.25" x14ac:dyDescent="0.45">
      <c r="A123" s="23">
        <v>42767</v>
      </c>
      <c r="B123" s="29"/>
      <c r="C123" s="29">
        <v>1225</v>
      </c>
      <c r="E123" s="34"/>
      <c r="F123" s="33"/>
      <c r="G123" s="34"/>
      <c r="L123" s="33"/>
    </row>
    <row r="124" spans="1:14" ht="14.25" x14ac:dyDescent="0.45">
      <c r="A124" s="23">
        <v>42795</v>
      </c>
      <c r="B124" s="29"/>
      <c r="C124" s="29">
        <v>1359</v>
      </c>
      <c r="F124" s="33">
        <f t="shared" ref="F124:F130" si="18">SUM(C124:C126)+G124</f>
        <v>4307</v>
      </c>
      <c r="G124" s="34"/>
      <c r="L124" s="33"/>
    </row>
    <row r="125" spans="1:14" ht="14.25" x14ac:dyDescent="0.45">
      <c r="A125" s="23">
        <v>42826</v>
      </c>
      <c r="B125" s="29"/>
      <c r="C125" s="29">
        <v>1462</v>
      </c>
      <c r="F125" s="33">
        <f t="shared" si="18"/>
        <v>4450</v>
      </c>
      <c r="G125" s="34"/>
      <c r="L125" s="33"/>
    </row>
    <row r="126" spans="1:14" ht="14.25" x14ac:dyDescent="0.45">
      <c r="A126" s="23">
        <v>42856</v>
      </c>
      <c r="B126" s="29"/>
      <c r="C126" s="29">
        <v>1486</v>
      </c>
      <c r="F126" s="33">
        <f t="shared" si="18"/>
        <v>4320</v>
      </c>
      <c r="G126" s="34"/>
      <c r="L126" s="33"/>
    </row>
    <row r="127" spans="1:14" ht="14.25" x14ac:dyDescent="0.45">
      <c r="A127" s="23">
        <v>42887</v>
      </c>
      <c r="B127" s="29"/>
      <c r="C127" s="29">
        <v>1502</v>
      </c>
      <c r="F127" s="33">
        <f t="shared" si="18"/>
        <v>4406</v>
      </c>
      <c r="G127" s="34"/>
      <c r="L127" s="33"/>
    </row>
    <row r="128" spans="1:14" ht="14.25" x14ac:dyDescent="0.45">
      <c r="A128" s="23">
        <v>42917</v>
      </c>
      <c r="B128" s="29"/>
      <c r="C128" s="29">
        <v>1332</v>
      </c>
      <c r="F128" s="33">
        <f t="shared" si="18"/>
        <v>4598</v>
      </c>
      <c r="G128" s="34"/>
      <c r="L128" s="33"/>
    </row>
    <row r="129" spans="1:19" s="6" customFormat="1" ht="14.25" x14ac:dyDescent="0.45">
      <c r="A129" s="23">
        <v>42948</v>
      </c>
      <c r="B129" s="29"/>
      <c r="C129" s="29">
        <v>1572</v>
      </c>
      <c r="D129" s="29"/>
      <c r="E129" s="29"/>
      <c r="F129" s="33">
        <f t="shared" si="18"/>
        <v>5197</v>
      </c>
      <c r="G129" s="34"/>
      <c r="L129" s="33"/>
      <c r="O129"/>
      <c r="P129"/>
      <c r="Q129"/>
      <c r="R129"/>
      <c r="S129"/>
    </row>
    <row r="130" spans="1:19" s="6" customFormat="1" ht="14.25" x14ac:dyDescent="0.45">
      <c r="A130" s="23">
        <v>42979</v>
      </c>
      <c r="B130" s="29"/>
      <c r="C130" s="29">
        <v>1694</v>
      </c>
      <c r="D130" s="29"/>
      <c r="E130" s="29"/>
      <c r="F130" s="33">
        <f t="shared" si="18"/>
        <v>5692</v>
      </c>
      <c r="G130" s="34"/>
      <c r="L130" s="33"/>
      <c r="O130"/>
      <c r="P130"/>
      <c r="Q130"/>
      <c r="R130"/>
      <c r="S130"/>
    </row>
    <row r="131" spans="1:19" s="6" customFormat="1" ht="14.25" x14ac:dyDescent="0.45">
      <c r="A131" s="23">
        <v>43009</v>
      </c>
      <c r="B131" s="29"/>
      <c r="C131" s="29">
        <v>1931</v>
      </c>
      <c r="D131" s="29"/>
      <c r="E131" s="29"/>
      <c r="F131" s="33">
        <f t="shared" ref="F131:F133" si="19">SUM(C131:C133)+G131</f>
        <v>5780</v>
      </c>
      <c r="G131" s="34"/>
      <c r="L131" s="33"/>
      <c r="O131"/>
      <c r="P131"/>
      <c r="Q131"/>
      <c r="R131"/>
      <c r="S131"/>
    </row>
    <row r="132" spans="1:19" s="6" customFormat="1" ht="14.25" x14ac:dyDescent="0.45">
      <c r="A132" s="23">
        <v>43040</v>
      </c>
      <c r="B132" s="29"/>
      <c r="C132" s="29">
        <v>2067</v>
      </c>
      <c r="D132" s="29"/>
      <c r="E132" s="29"/>
      <c r="F132" s="33">
        <f t="shared" si="19"/>
        <v>3849</v>
      </c>
      <c r="G132" s="34"/>
      <c r="L132" s="33"/>
      <c r="O132"/>
      <c r="P132"/>
      <c r="Q132"/>
      <c r="R132"/>
      <c r="S132"/>
    </row>
    <row r="133" spans="1:19" s="6" customFormat="1" ht="14.25" x14ac:dyDescent="0.45">
      <c r="A133" s="23">
        <v>43070</v>
      </c>
      <c r="B133" s="29"/>
      <c r="C133" s="29">
        <v>1782</v>
      </c>
      <c r="D133" s="29"/>
      <c r="E133" s="29"/>
      <c r="F133" s="33">
        <f t="shared" si="19"/>
        <v>1782</v>
      </c>
      <c r="G133" s="34"/>
      <c r="L133" s="33"/>
      <c r="O133"/>
      <c r="P133"/>
      <c r="Q133"/>
      <c r="R133"/>
      <c r="S13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0B374-A574-4B20-BF35-328454A6F9AA}">
  <dimension ref="A1:Q133"/>
  <sheetViews>
    <sheetView zoomScale="70" zoomScaleNormal="70" workbookViewId="0">
      <pane xSplit="1" ySplit="1" topLeftCell="B2" activePane="bottomRight" state="frozen"/>
      <selection activeCell="B36" sqref="B36"/>
      <selection pane="topRight" activeCell="B36" sqref="B36"/>
      <selection pane="bottomLeft" activeCell="B36" sqref="B36"/>
      <selection pane="bottomRight"/>
    </sheetView>
  </sheetViews>
  <sheetFormatPr baseColWidth="10" defaultColWidth="8.73046875" defaultRowHeight="14.25" x14ac:dyDescent="0.45"/>
  <cols>
    <col min="1" max="2" width="9.06640625" style="1" customWidth="1"/>
    <col min="3" max="3" width="9.06640625" style="29" customWidth="1"/>
    <col min="4" max="5" width="9.06640625" style="1" customWidth="1"/>
    <col min="6" max="12" width="9.06640625" style="6" customWidth="1"/>
    <col min="13" max="16" width="9.06640625" customWidth="1"/>
    <col min="17" max="17" width="10.73046875" customWidth="1"/>
    <col min="18" max="21" width="8.73046875" customWidth="1"/>
    <col min="24" max="24" width="8.73046875" customWidth="1"/>
  </cols>
  <sheetData>
    <row r="1" spans="1:17" s="10" customFormat="1" ht="31.5" customHeight="1" x14ac:dyDescent="0.45">
      <c r="A1" s="25" t="s">
        <v>0</v>
      </c>
      <c r="B1" s="26" t="s">
        <v>1</v>
      </c>
      <c r="C1" s="26" t="s">
        <v>2</v>
      </c>
      <c r="D1" s="10" t="s">
        <v>3</v>
      </c>
      <c r="E1" s="10" t="s">
        <v>12</v>
      </c>
      <c r="F1" s="54" t="s">
        <v>4</v>
      </c>
      <c r="G1" s="28" t="s">
        <v>5</v>
      </c>
      <c r="H1" s="28" t="s">
        <v>6</v>
      </c>
      <c r="I1" s="54" t="s">
        <v>7</v>
      </c>
      <c r="J1" s="54" t="s">
        <v>36</v>
      </c>
      <c r="K1" s="28" t="s">
        <v>8</v>
      </c>
      <c r="L1" s="28" t="s">
        <v>9</v>
      </c>
    </row>
    <row r="2" spans="1:17" x14ac:dyDescent="0.45">
      <c r="A2" s="23">
        <v>39083</v>
      </c>
      <c r="B2" s="29">
        <v>352</v>
      </c>
      <c r="C2" s="29">
        <v>350</v>
      </c>
      <c r="D2" s="33"/>
      <c r="E2" s="33"/>
      <c r="F2" s="6">
        <v>1000</v>
      </c>
      <c r="G2" s="6">
        <f t="shared" ref="G2:G65" si="0">MIN(B2,F2)</f>
        <v>352</v>
      </c>
      <c r="H2" s="6">
        <f t="shared" ref="H2:H65" si="1">B2-G2</f>
        <v>0</v>
      </c>
      <c r="I2" s="6">
        <f>F2-G2</f>
        <v>648</v>
      </c>
      <c r="J2" s="33"/>
      <c r="K2" s="6">
        <v>0</v>
      </c>
      <c r="L2" s="6">
        <f>MAX(0,D2-F2-K2)</f>
        <v>0</v>
      </c>
      <c r="M2" s="27"/>
      <c r="N2" s="27"/>
    </row>
    <row r="3" spans="1:17" x14ac:dyDescent="0.45">
      <c r="A3" s="23">
        <v>39114</v>
      </c>
      <c r="B3" s="29">
        <v>335</v>
      </c>
      <c r="C3" s="29">
        <v>348</v>
      </c>
      <c r="D3" s="33"/>
      <c r="E3" s="33"/>
      <c r="F3" s="6">
        <f>I2+K2</f>
        <v>648</v>
      </c>
      <c r="G3" s="6">
        <f t="shared" si="0"/>
        <v>335</v>
      </c>
      <c r="H3" s="6">
        <f t="shared" si="1"/>
        <v>0</v>
      </c>
      <c r="I3" s="6">
        <f>F3-G3</f>
        <v>313</v>
      </c>
      <c r="J3" s="33"/>
      <c r="K3" s="6">
        <f>L2</f>
        <v>0</v>
      </c>
      <c r="L3" s="6">
        <f>MAX(0,D3-F3-K3)</f>
        <v>0</v>
      </c>
      <c r="M3" s="27"/>
      <c r="N3" s="27"/>
      <c r="P3" s="2"/>
    </row>
    <row r="4" spans="1:17" x14ac:dyDescent="0.45">
      <c r="A4" s="23">
        <v>39142</v>
      </c>
      <c r="B4" s="29">
        <v>365</v>
      </c>
      <c r="C4" s="29">
        <v>367</v>
      </c>
      <c r="D4" s="33"/>
      <c r="E4" s="33"/>
      <c r="F4" s="6">
        <f t="shared" ref="F4:F67" si="2">I3+K3</f>
        <v>313</v>
      </c>
      <c r="G4" s="6">
        <f t="shared" si="0"/>
        <v>313</v>
      </c>
      <c r="H4" s="6">
        <f t="shared" si="1"/>
        <v>52</v>
      </c>
      <c r="I4" s="6">
        <f t="shared" ref="I4:I67" si="3">F4-G4</f>
        <v>0</v>
      </c>
      <c r="J4" s="33"/>
      <c r="K4" s="6">
        <f t="shared" ref="K4:K67" si="4">L3</f>
        <v>0</v>
      </c>
      <c r="L4" s="6">
        <f t="shared" ref="L4:L67" si="5">MAX(0,D4-F4-K4)</f>
        <v>0</v>
      </c>
      <c r="M4" s="27"/>
      <c r="N4" s="27"/>
      <c r="P4" s="2"/>
    </row>
    <row r="5" spans="1:17" x14ac:dyDescent="0.45">
      <c r="A5" s="23">
        <v>39173</v>
      </c>
      <c r="B5" s="29">
        <v>360</v>
      </c>
      <c r="C5" s="29">
        <v>379</v>
      </c>
      <c r="D5" s="33"/>
      <c r="E5" s="33"/>
      <c r="F5" s="6">
        <f t="shared" si="2"/>
        <v>0</v>
      </c>
      <c r="G5" s="6">
        <f t="shared" si="0"/>
        <v>0</v>
      </c>
      <c r="H5" s="6">
        <f>B5-G5</f>
        <v>360</v>
      </c>
      <c r="I5" s="6">
        <f>F5-G5</f>
        <v>0</v>
      </c>
      <c r="J5" s="33"/>
      <c r="K5" s="6">
        <f t="shared" si="4"/>
        <v>0</v>
      </c>
      <c r="L5" s="6">
        <f t="shared" si="5"/>
        <v>0</v>
      </c>
      <c r="M5" s="27"/>
      <c r="N5" s="27"/>
    </row>
    <row r="6" spans="1:17" x14ac:dyDescent="0.45">
      <c r="A6" s="23">
        <v>39203</v>
      </c>
      <c r="B6" s="29">
        <v>431</v>
      </c>
      <c r="C6" s="29">
        <v>364</v>
      </c>
      <c r="D6" s="33"/>
      <c r="E6" s="33"/>
      <c r="F6" s="6">
        <f t="shared" si="2"/>
        <v>0</v>
      </c>
      <c r="G6" s="6">
        <f>MIN(B6,F6)</f>
        <v>0</v>
      </c>
      <c r="H6" s="6">
        <f t="shared" si="1"/>
        <v>431</v>
      </c>
      <c r="I6" s="6">
        <f t="shared" si="3"/>
        <v>0</v>
      </c>
      <c r="J6" s="33"/>
      <c r="K6" s="6">
        <f>L5</f>
        <v>0</v>
      </c>
      <c r="L6" s="6">
        <f t="shared" si="5"/>
        <v>0</v>
      </c>
      <c r="M6" s="27"/>
      <c r="N6" s="27"/>
    </row>
    <row r="7" spans="1:17" x14ac:dyDescent="0.45">
      <c r="A7" s="23">
        <v>39234</v>
      </c>
      <c r="B7" s="29">
        <v>477</v>
      </c>
      <c r="C7" s="29">
        <v>378</v>
      </c>
      <c r="D7" s="33"/>
      <c r="E7" s="33"/>
      <c r="F7" s="6">
        <f t="shared" si="2"/>
        <v>0</v>
      </c>
      <c r="G7" s="6">
        <f t="shared" si="0"/>
        <v>0</v>
      </c>
      <c r="H7" s="6">
        <f>B7-G7</f>
        <v>477</v>
      </c>
      <c r="I7" s="6">
        <f t="shared" si="3"/>
        <v>0</v>
      </c>
      <c r="J7" s="33"/>
      <c r="K7" s="6">
        <f t="shared" si="4"/>
        <v>0</v>
      </c>
      <c r="L7" s="6">
        <f t="shared" si="5"/>
        <v>0</v>
      </c>
      <c r="M7" s="27"/>
      <c r="N7" s="27"/>
      <c r="P7" s="2"/>
    </row>
    <row r="8" spans="1:17" x14ac:dyDescent="0.45">
      <c r="A8" s="23">
        <v>39264</v>
      </c>
      <c r="B8" s="29">
        <v>403</v>
      </c>
      <c r="C8" s="29">
        <v>356</v>
      </c>
      <c r="D8" s="33"/>
      <c r="E8" s="33"/>
      <c r="F8" s="6">
        <f t="shared" si="2"/>
        <v>0</v>
      </c>
      <c r="G8" s="6">
        <f t="shared" si="0"/>
        <v>0</v>
      </c>
      <c r="H8" s="6">
        <f t="shared" si="1"/>
        <v>403</v>
      </c>
      <c r="I8" s="6">
        <f t="shared" si="3"/>
        <v>0</v>
      </c>
      <c r="J8" s="33"/>
      <c r="K8" s="6">
        <f t="shared" si="4"/>
        <v>0</v>
      </c>
      <c r="L8" s="6">
        <f t="shared" si="5"/>
        <v>0</v>
      </c>
      <c r="M8" s="27"/>
      <c r="N8" s="27"/>
      <c r="P8" s="30"/>
    </row>
    <row r="9" spans="1:17" x14ac:dyDescent="0.45">
      <c r="A9" s="23">
        <v>39295</v>
      </c>
      <c r="B9" s="29">
        <v>348</v>
      </c>
      <c r="C9" s="29">
        <v>434</v>
      </c>
      <c r="D9" s="33"/>
      <c r="E9" s="33"/>
      <c r="F9" s="6">
        <f t="shared" si="2"/>
        <v>0</v>
      </c>
      <c r="G9" s="6">
        <f t="shared" si="0"/>
        <v>0</v>
      </c>
      <c r="H9" s="6">
        <f t="shared" si="1"/>
        <v>348</v>
      </c>
      <c r="I9" s="6">
        <f t="shared" si="3"/>
        <v>0</v>
      </c>
      <c r="J9" s="33"/>
      <c r="K9" s="6">
        <f t="shared" si="4"/>
        <v>0</v>
      </c>
      <c r="L9" s="6">
        <f t="shared" si="5"/>
        <v>0</v>
      </c>
      <c r="M9" s="27"/>
      <c r="N9" s="27"/>
      <c r="P9" s="30"/>
    </row>
    <row r="10" spans="1:17" x14ac:dyDescent="0.45">
      <c r="A10" s="23">
        <v>39326</v>
      </c>
      <c r="B10" s="29">
        <v>271</v>
      </c>
      <c r="C10" s="29">
        <v>433</v>
      </c>
      <c r="D10" s="33"/>
      <c r="E10" s="33"/>
      <c r="F10" s="6">
        <f t="shared" si="2"/>
        <v>0</v>
      </c>
      <c r="G10" s="6">
        <f t="shared" si="0"/>
        <v>0</v>
      </c>
      <c r="H10" s="6">
        <f t="shared" si="1"/>
        <v>271</v>
      </c>
      <c r="I10" s="6">
        <f t="shared" si="3"/>
        <v>0</v>
      </c>
      <c r="J10" s="33"/>
      <c r="K10" s="6">
        <f t="shared" si="4"/>
        <v>0</v>
      </c>
      <c r="L10" s="6">
        <f t="shared" si="5"/>
        <v>0</v>
      </c>
      <c r="M10" s="27"/>
      <c r="N10" s="27"/>
    </row>
    <row r="11" spans="1:17" x14ac:dyDescent="0.45">
      <c r="A11" s="23">
        <v>39356</v>
      </c>
      <c r="B11" s="29">
        <v>562</v>
      </c>
      <c r="C11" s="29">
        <v>421</v>
      </c>
      <c r="D11" s="33"/>
      <c r="E11" s="33"/>
      <c r="F11" s="6">
        <f t="shared" si="2"/>
        <v>0</v>
      </c>
      <c r="G11" s="6">
        <f t="shared" si="0"/>
        <v>0</v>
      </c>
      <c r="H11" s="6">
        <f t="shared" si="1"/>
        <v>562</v>
      </c>
      <c r="I11" s="6">
        <f t="shared" si="3"/>
        <v>0</v>
      </c>
      <c r="J11" s="33"/>
      <c r="K11" s="6">
        <f t="shared" si="4"/>
        <v>0</v>
      </c>
      <c r="L11" s="6">
        <f t="shared" si="5"/>
        <v>0</v>
      </c>
      <c r="M11" s="27"/>
      <c r="N11" s="27"/>
      <c r="P11" s="27"/>
    </row>
    <row r="12" spans="1:17" x14ac:dyDescent="0.45">
      <c r="A12" s="23">
        <v>39387</v>
      </c>
      <c r="B12" s="29">
        <v>525</v>
      </c>
      <c r="C12" s="29">
        <v>486</v>
      </c>
      <c r="D12" s="33"/>
      <c r="E12" s="33"/>
      <c r="F12" s="6">
        <f t="shared" si="2"/>
        <v>0</v>
      </c>
      <c r="G12" s="6">
        <f t="shared" si="0"/>
        <v>0</v>
      </c>
      <c r="H12" s="6">
        <f t="shared" si="1"/>
        <v>525</v>
      </c>
      <c r="I12" s="6">
        <f t="shared" si="3"/>
        <v>0</v>
      </c>
      <c r="J12" s="33"/>
      <c r="K12" s="6">
        <f t="shared" si="4"/>
        <v>0</v>
      </c>
      <c r="L12" s="6">
        <f t="shared" si="5"/>
        <v>0</v>
      </c>
      <c r="M12" s="27"/>
      <c r="N12" s="27"/>
      <c r="P12" s="27"/>
    </row>
    <row r="13" spans="1:17" x14ac:dyDescent="0.45">
      <c r="A13" s="23">
        <v>39417</v>
      </c>
      <c r="B13" s="29">
        <v>512</v>
      </c>
      <c r="C13" s="29">
        <v>423</v>
      </c>
      <c r="D13" s="33"/>
      <c r="E13" s="33"/>
      <c r="F13" s="6">
        <f t="shared" si="2"/>
        <v>0</v>
      </c>
      <c r="G13" s="6">
        <f t="shared" si="0"/>
        <v>0</v>
      </c>
      <c r="H13" s="6">
        <f t="shared" si="1"/>
        <v>512</v>
      </c>
      <c r="I13" s="6">
        <f t="shared" si="3"/>
        <v>0</v>
      </c>
      <c r="J13" s="33"/>
      <c r="K13" s="6">
        <f t="shared" si="4"/>
        <v>0</v>
      </c>
      <c r="L13" s="6">
        <f t="shared" si="5"/>
        <v>0</v>
      </c>
      <c r="M13" s="27"/>
      <c r="N13" s="27"/>
      <c r="P13" s="27"/>
    </row>
    <row r="14" spans="1:17" x14ac:dyDescent="0.45">
      <c r="A14" s="23">
        <v>39448</v>
      </c>
      <c r="B14" s="29">
        <v>368</v>
      </c>
      <c r="C14" s="29">
        <v>444</v>
      </c>
      <c r="D14" s="33"/>
      <c r="E14" s="33"/>
      <c r="F14" s="6">
        <f t="shared" si="2"/>
        <v>0</v>
      </c>
      <c r="G14" s="6">
        <f t="shared" si="0"/>
        <v>0</v>
      </c>
      <c r="H14" s="6">
        <f t="shared" si="1"/>
        <v>368</v>
      </c>
      <c r="I14" s="6">
        <f t="shared" si="3"/>
        <v>0</v>
      </c>
      <c r="J14" s="33"/>
      <c r="K14" s="6">
        <f t="shared" si="4"/>
        <v>0</v>
      </c>
      <c r="L14" s="6">
        <f t="shared" si="5"/>
        <v>0</v>
      </c>
      <c r="M14" s="27"/>
      <c r="N14" s="27"/>
      <c r="P14" s="32"/>
    </row>
    <row r="15" spans="1:17" x14ac:dyDescent="0.45">
      <c r="A15" s="23">
        <v>39479</v>
      </c>
      <c r="B15" s="29">
        <v>474</v>
      </c>
      <c r="C15" s="29">
        <v>422</v>
      </c>
      <c r="D15" s="33"/>
      <c r="E15" s="33"/>
      <c r="F15" s="6">
        <f t="shared" si="2"/>
        <v>0</v>
      </c>
      <c r="G15" s="6">
        <f t="shared" si="0"/>
        <v>0</v>
      </c>
      <c r="H15" s="6">
        <f t="shared" si="1"/>
        <v>474</v>
      </c>
      <c r="I15" s="6">
        <f t="shared" si="3"/>
        <v>0</v>
      </c>
      <c r="J15" s="33"/>
      <c r="K15" s="6">
        <f t="shared" si="4"/>
        <v>0</v>
      </c>
      <c r="L15" s="6">
        <f t="shared" si="5"/>
        <v>0</v>
      </c>
      <c r="M15" s="27"/>
      <c r="N15" s="27"/>
      <c r="Q15" s="31"/>
    </row>
    <row r="16" spans="1:17" x14ac:dyDescent="0.45">
      <c r="A16" s="23">
        <v>39508</v>
      </c>
      <c r="B16" s="29">
        <v>379</v>
      </c>
      <c r="C16" s="29">
        <v>477</v>
      </c>
      <c r="D16" s="33"/>
      <c r="E16" s="33"/>
      <c r="F16" s="6">
        <f t="shared" si="2"/>
        <v>0</v>
      </c>
      <c r="G16" s="6">
        <f t="shared" si="0"/>
        <v>0</v>
      </c>
      <c r="H16" s="6">
        <f t="shared" si="1"/>
        <v>379</v>
      </c>
      <c r="I16" s="6">
        <f t="shared" si="3"/>
        <v>0</v>
      </c>
      <c r="J16" s="33"/>
      <c r="K16" s="6">
        <f t="shared" si="4"/>
        <v>0</v>
      </c>
      <c r="L16" s="6">
        <f t="shared" si="5"/>
        <v>0</v>
      </c>
      <c r="M16" s="27"/>
      <c r="N16" s="27"/>
      <c r="Q16" s="31"/>
    </row>
    <row r="17" spans="1:17" x14ac:dyDescent="0.45">
      <c r="A17" s="23">
        <v>39539</v>
      </c>
      <c r="B17" s="29">
        <v>593</v>
      </c>
      <c r="C17" s="29">
        <v>469</v>
      </c>
      <c r="D17" s="33"/>
      <c r="E17" s="33"/>
      <c r="F17" s="6">
        <f t="shared" si="2"/>
        <v>0</v>
      </c>
      <c r="G17" s="6">
        <f t="shared" si="0"/>
        <v>0</v>
      </c>
      <c r="H17" s="6">
        <f t="shared" si="1"/>
        <v>593</v>
      </c>
      <c r="I17" s="6">
        <f t="shared" si="3"/>
        <v>0</v>
      </c>
      <c r="J17" s="33"/>
      <c r="K17" s="6">
        <f t="shared" si="4"/>
        <v>0</v>
      </c>
      <c r="L17" s="6">
        <f t="shared" si="5"/>
        <v>0</v>
      </c>
      <c r="M17" s="27"/>
      <c r="N17" s="27"/>
      <c r="Q17" s="31"/>
    </row>
    <row r="18" spans="1:17" x14ac:dyDescent="0.45">
      <c r="A18" s="23">
        <v>39569</v>
      </c>
      <c r="B18" s="29">
        <v>441</v>
      </c>
      <c r="C18" s="29">
        <v>508</v>
      </c>
      <c r="D18" s="33"/>
      <c r="E18" s="33"/>
      <c r="F18" s="6">
        <f t="shared" si="2"/>
        <v>0</v>
      </c>
      <c r="G18" s="6">
        <f t="shared" si="0"/>
        <v>0</v>
      </c>
      <c r="H18" s="6">
        <f t="shared" si="1"/>
        <v>441</v>
      </c>
      <c r="I18" s="6">
        <f t="shared" si="3"/>
        <v>0</v>
      </c>
      <c r="J18" s="33"/>
      <c r="K18" s="6">
        <f t="shared" si="4"/>
        <v>0</v>
      </c>
      <c r="L18" s="6">
        <f t="shared" si="5"/>
        <v>0</v>
      </c>
      <c r="M18" s="27"/>
      <c r="N18" s="27"/>
    </row>
    <row r="19" spans="1:17" x14ac:dyDescent="0.45">
      <c r="A19" s="23">
        <v>39600</v>
      </c>
      <c r="B19" s="29">
        <v>593</v>
      </c>
      <c r="C19" s="29">
        <v>484</v>
      </c>
      <c r="D19" s="33"/>
      <c r="E19" s="33"/>
      <c r="F19" s="6">
        <f t="shared" si="2"/>
        <v>0</v>
      </c>
      <c r="G19" s="6">
        <f t="shared" si="0"/>
        <v>0</v>
      </c>
      <c r="H19" s="6">
        <f t="shared" si="1"/>
        <v>593</v>
      </c>
      <c r="I19" s="6">
        <f t="shared" si="3"/>
        <v>0</v>
      </c>
      <c r="J19" s="33"/>
      <c r="K19" s="6">
        <f t="shared" si="4"/>
        <v>0</v>
      </c>
      <c r="L19" s="6">
        <f t="shared" si="5"/>
        <v>0</v>
      </c>
      <c r="M19" s="27"/>
      <c r="N19" s="27"/>
    </row>
    <row r="20" spans="1:17" x14ac:dyDescent="0.45">
      <c r="A20" s="23">
        <v>39630</v>
      </c>
      <c r="B20" s="29">
        <v>386</v>
      </c>
      <c r="C20" s="29">
        <v>455</v>
      </c>
      <c r="D20" s="33"/>
      <c r="E20" s="33"/>
      <c r="F20" s="6">
        <f t="shared" si="2"/>
        <v>0</v>
      </c>
      <c r="G20" s="6">
        <f t="shared" si="0"/>
        <v>0</v>
      </c>
      <c r="H20" s="6">
        <f t="shared" si="1"/>
        <v>386</v>
      </c>
      <c r="I20" s="6">
        <f t="shared" si="3"/>
        <v>0</v>
      </c>
      <c r="J20" s="33"/>
      <c r="K20" s="6">
        <f t="shared" si="4"/>
        <v>0</v>
      </c>
      <c r="L20" s="6">
        <f t="shared" si="5"/>
        <v>0</v>
      </c>
      <c r="M20" s="27"/>
      <c r="N20" s="27"/>
    </row>
    <row r="21" spans="1:17" x14ac:dyDescent="0.45">
      <c r="A21" s="23">
        <v>39661</v>
      </c>
      <c r="B21" s="29">
        <v>278</v>
      </c>
      <c r="C21" s="29">
        <v>505</v>
      </c>
      <c r="D21" s="33"/>
      <c r="E21" s="33"/>
      <c r="F21" s="6">
        <f t="shared" si="2"/>
        <v>0</v>
      </c>
      <c r="G21" s="6">
        <f t="shared" si="0"/>
        <v>0</v>
      </c>
      <c r="H21" s="6">
        <f t="shared" si="1"/>
        <v>278</v>
      </c>
      <c r="I21" s="6">
        <f t="shared" si="3"/>
        <v>0</v>
      </c>
      <c r="J21" s="33"/>
      <c r="K21" s="6">
        <f t="shared" si="4"/>
        <v>0</v>
      </c>
      <c r="L21" s="6">
        <f t="shared" si="5"/>
        <v>0</v>
      </c>
      <c r="M21" s="27"/>
      <c r="N21" s="27"/>
    </row>
    <row r="22" spans="1:17" x14ac:dyDescent="0.45">
      <c r="A22" s="23">
        <v>39692</v>
      </c>
      <c r="B22" s="29">
        <v>371</v>
      </c>
      <c r="C22" s="29">
        <v>452</v>
      </c>
      <c r="D22" s="33"/>
      <c r="E22" s="33"/>
      <c r="F22" s="6">
        <f t="shared" si="2"/>
        <v>0</v>
      </c>
      <c r="G22" s="6">
        <f t="shared" si="0"/>
        <v>0</v>
      </c>
      <c r="H22" s="6">
        <f t="shared" si="1"/>
        <v>371</v>
      </c>
      <c r="I22" s="6">
        <f t="shared" si="3"/>
        <v>0</v>
      </c>
      <c r="J22" s="33"/>
      <c r="K22" s="6">
        <f t="shared" si="4"/>
        <v>0</v>
      </c>
      <c r="L22" s="6">
        <f t="shared" si="5"/>
        <v>0</v>
      </c>
      <c r="M22" s="27"/>
      <c r="N22" s="27"/>
    </row>
    <row r="23" spans="1:17" x14ac:dyDescent="0.45">
      <c r="A23" s="23">
        <v>39722</v>
      </c>
      <c r="B23" s="29">
        <v>395</v>
      </c>
      <c r="C23" s="29">
        <v>462</v>
      </c>
      <c r="D23" s="33"/>
      <c r="E23" s="33"/>
      <c r="F23" s="6">
        <f t="shared" si="2"/>
        <v>0</v>
      </c>
      <c r="G23" s="6">
        <f t="shared" si="0"/>
        <v>0</v>
      </c>
      <c r="H23" s="6">
        <f t="shared" si="1"/>
        <v>395</v>
      </c>
      <c r="I23" s="6">
        <f t="shared" si="3"/>
        <v>0</v>
      </c>
      <c r="J23" s="33"/>
      <c r="K23" s="6">
        <f t="shared" si="4"/>
        <v>0</v>
      </c>
      <c r="L23" s="6">
        <f t="shared" si="5"/>
        <v>0</v>
      </c>
      <c r="M23" s="27"/>
      <c r="N23" s="27"/>
    </row>
    <row r="24" spans="1:17" x14ac:dyDescent="0.45">
      <c r="A24" s="23">
        <v>39753</v>
      </c>
      <c r="B24" s="29">
        <v>262</v>
      </c>
      <c r="C24" s="29">
        <v>444</v>
      </c>
      <c r="D24" s="33"/>
      <c r="E24" s="33"/>
      <c r="F24" s="6">
        <f t="shared" si="2"/>
        <v>0</v>
      </c>
      <c r="G24" s="6">
        <f t="shared" si="0"/>
        <v>0</v>
      </c>
      <c r="H24" s="6">
        <f t="shared" si="1"/>
        <v>262</v>
      </c>
      <c r="I24" s="6">
        <f t="shared" si="3"/>
        <v>0</v>
      </c>
      <c r="J24" s="33"/>
      <c r="K24" s="6">
        <f t="shared" si="4"/>
        <v>0</v>
      </c>
      <c r="L24" s="6">
        <f t="shared" si="5"/>
        <v>0</v>
      </c>
      <c r="M24" s="27"/>
      <c r="N24" s="27"/>
    </row>
    <row r="25" spans="1:17" x14ac:dyDescent="0.45">
      <c r="A25" s="23">
        <v>39783</v>
      </c>
      <c r="B25" s="29">
        <v>423</v>
      </c>
      <c r="C25" s="29">
        <v>304</v>
      </c>
      <c r="D25" s="33"/>
      <c r="E25" s="33"/>
      <c r="F25" s="6">
        <f t="shared" si="2"/>
        <v>0</v>
      </c>
      <c r="G25" s="6">
        <f t="shared" si="0"/>
        <v>0</v>
      </c>
      <c r="H25" s="6">
        <f t="shared" si="1"/>
        <v>423</v>
      </c>
      <c r="I25" s="6">
        <f t="shared" si="3"/>
        <v>0</v>
      </c>
      <c r="J25" s="33"/>
      <c r="K25" s="6">
        <f t="shared" si="4"/>
        <v>0</v>
      </c>
      <c r="L25" s="6">
        <f t="shared" si="5"/>
        <v>0</v>
      </c>
      <c r="M25" s="27"/>
      <c r="N25" s="27"/>
    </row>
    <row r="26" spans="1:17" x14ac:dyDescent="0.45">
      <c r="A26" s="23">
        <v>39814</v>
      </c>
      <c r="B26" s="29">
        <v>159</v>
      </c>
      <c r="C26" s="29">
        <v>312</v>
      </c>
      <c r="D26" s="33"/>
      <c r="E26" s="33"/>
      <c r="F26" s="6">
        <f t="shared" si="2"/>
        <v>0</v>
      </c>
      <c r="G26" s="6">
        <f t="shared" si="0"/>
        <v>0</v>
      </c>
      <c r="H26" s="6">
        <f t="shared" si="1"/>
        <v>159</v>
      </c>
      <c r="I26" s="6">
        <f t="shared" si="3"/>
        <v>0</v>
      </c>
      <c r="J26" s="33"/>
      <c r="K26" s="6">
        <f t="shared" si="4"/>
        <v>0</v>
      </c>
      <c r="L26" s="6">
        <f t="shared" si="5"/>
        <v>0</v>
      </c>
      <c r="M26" s="27"/>
      <c r="N26" s="27"/>
    </row>
    <row r="27" spans="1:17" x14ac:dyDescent="0.45">
      <c r="A27" s="23">
        <v>39845</v>
      </c>
      <c r="B27" s="29">
        <v>292</v>
      </c>
      <c r="C27" s="29">
        <v>240</v>
      </c>
      <c r="D27" s="33"/>
      <c r="E27" s="33"/>
      <c r="F27" s="6">
        <f t="shared" si="2"/>
        <v>0</v>
      </c>
      <c r="G27" s="6">
        <f t="shared" si="0"/>
        <v>0</v>
      </c>
      <c r="H27" s="6">
        <f t="shared" si="1"/>
        <v>292</v>
      </c>
      <c r="I27" s="6">
        <f t="shared" si="3"/>
        <v>0</v>
      </c>
      <c r="J27" s="33"/>
      <c r="K27" s="6">
        <f t="shared" si="4"/>
        <v>0</v>
      </c>
      <c r="L27" s="6">
        <f t="shared" si="5"/>
        <v>0</v>
      </c>
      <c r="M27" s="27"/>
      <c r="N27" s="27"/>
    </row>
    <row r="28" spans="1:17" x14ac:dyDescent="0.45">
      <c r="A28" s="23">
        <v>39873</v>
      </c>
      <c r="B28" s="29">
        <v>330</v>
      </c>
      <c r="C28" s="29">
        <v>251</v>
      </c>
      <c r="D28" s="33"/>
      <c r="E28" s="33"/>
      <c r="F28" s="6">
        <f t="shared" si="2"/>
        <v>0</v>
      </c>
      <c r="G28" s="6">
        <f t="shared" si="0"/>
        <v>0</v>
      </c>
      <c r="H28" s="6">
        <f t="shared" si="1"/>
        <v>330</v>
      </c>
      <c r="I28" s="6">
        <f t="shared" si="3"/>
        <v>0</v>
      </c>
      <c r="J28" s="33"/>
      <c r="K28" s="6">
        <f t="shared" si="4"/>
        <v>0</v>
      </c>
      <c r="L28" s="6">
        <f t="shared" si="5"/>
        <v>0</v>
      </c>
      <c r="M28" s="27"/>
      <c r="N28" s="27"/>
    </row>
    <row r="29" spans="1:17" x14ac:dyDescent="0.45">
      <c r="A29" s="23">
        <v>39904</v>
      </c>
      <c r="B29" s="29">
        <v>278</v>
      </c>
      <c r="C29" s="29">
        <v>267</v>
      </c>
      <c r="D29" s="33"/>
      <c r="E29" s="33"/>
      <c r="F29" s="6">
        <f t="shared" si="2"/>
        <v>0</v>
      </c>
      <c r="G29" s="6">
        <f t="shared" si="0"/>
        <v>0</v>
      </c>
      <c r="H29" s="6">
        <f t="shared" si="1"/>
        <v>278</v>
      </c>
      <c r="I29" s="6">
        <f t="shared" si="3"/>
        <v>0</v>
      </c>
      <c r="J29" s="33"/>
      <c r="K29" s="6">
        <f t="shared" si="4"/>
        <v>0</v>
      </c>
      <c r="L29" s="6">
        <f t="shared" si="5"/>
        <v>0</v>
      </c>
      <c r="M29" s="27"/>
      <c r="N29" s="27"/>
    </row>
    <row r="30" spans="1:17" x14ac:dyDescent="0.45">
      <c r="A30" s="23">
        <v>39934</v>
      </c>
      <c r="B30" s="29">
        <v>389</v>
      </c>
      <c r="C30" s="29">
        <v>249</v>
      </c>
      <c r="D30" s="33"/>
      <c r="E30" s="33"/>
      <c r="F30" s="6">
        <f t="shared" si="2"/>
        <v>0</v>
      </c>
      <c r="G30" s="6">
        <f t="shared" si="0"/>
        <v>0</v>
      </c>
      <c r="H30" s="6">
        <f t="shared" si="1"/>
        <v>389</v>
      </c>
      <c r="I30" s="6">
        <f t="shared" si="3"/>
        <v>0</v>
      </c>
      <c r="J30" s="33"/>
      <c r="K30" s="6">
        <f t="shared" si="4"/>
        <v>0</v>
      </c>
      <c r="L30" s="6">
        <f t="shared" si="5"/>
        <v>0</v>
      </c>
      <c r="M30" s="27"/>
      <c r="N30" s="27"/>
      <c r="Q30" s="37"/>
    </row>
    <row r="31" spans="1:17" x14ac:dyDescent="0.45">
      <c r="A31" s="23">
        <v>39965</v>
      </c>
      <c r="B31" s="29">
        <v>383</v>
      </c>
      <c r="C31" s="29">
        <v>276</v>
      </c>
      <c r="D31" s="33"/>
      <c r="E31" s="33"/>
      <c r="F31" s="6">
        <f t="shared" si="2"/>
        <v>0</v>
      </c>
      <c r="G31" s="6">
        <f t="shared" si="0"/>
        <v>0</v>
      </c>
      <c r="H31" s="6">
        <f t="shared" si="1"/>
        <v>383</v>
      </c>
      <c r="I31" s="6">
        <f t="shared" si="3"/>
        <v>0</v>
      </c>
      <c r="J31" s="33"/>
      <c r="K31" s="6">
        <f t="shared" si="4"/>
        <v>0</v>
      </c>
      <c r="L31" s="6">
        <f t="shared" si="5"/>
        <v>0</v>
      </c>
      <c r="M31" s="27"/>
      <c r="N31" s="27"/>
      <c r="Q31" s="37"/>
    </row>
    <row r="32" spans="1:17" x14ac:dyDescent="0.45">
      <c r="A32" s="23">
        <v>39995</v>
      </c>
      <c r="B32" s="29">
        <v>378</v>
      </c>
      <c r="C32" s="29">
        <v>263</v>
      </c>
      <c r="D32" s="33"/>
      <c r="E32" s="33"/>
      <c r="F32" s="6">
        <f t="shared" si="2"/>
        <v>0</v>
      </c>
      <c r="G32" s="6">
        <f t="shared" si="0"/>
        <v>0</v>
      </c>
      <c r="H32" s="6">
        <f t="shared" si="1"/>
        <v>378</v>
      </c>
      <c r="I32" s="6">
        <f t="shared" si="3"/>
        <v>0</v>
      </c>
      <c r="J32" s="33"/>
      <c r="K32" s="6">
        <f t="shared" si="4"/>
        <v>0</v>
      </c>
      <c r="L32" s="6">
        <f t="shared" si="5"/>
        <v>0</v>
      </c>
      <c r="M32" s="27"/>
      <c r="N32" s="27"/>
      <c r="Q32" s="37"/>
    </row>
    <row r="33" spans="1:17" x14ac:dyDescent="0.45">
      <c r="A33" s="23">
        <v>40026</v>
      </c>
      <c r="B33" s="29">
        <v>377</v>
      </c>
      <c r="C33" s="29">
        <v>346</v>
      </c>
      <c r="D33" s="33"/>
      <c r="E33" s="33"/>
      <c r="F33" s="6">
        <f t="shared" si="2"/>
        <v>0</v>
      </c>
      <c r="G33" s="6">
        <f t="shared" si="0"/>
        <v>0</v>
      </c>
      <c r="H33" s="6">
        <f t="shared" si="1"/>
        <v>377</v>
      </c>
      <c r="I33" s="6">
        <f t="shared" si="3"/>
        <v>0</v>
      </c>
      <c r="J33" s="33"/>
      <c r="K33" s="6">
        <f t="shared" si="4"/>
        <v>0</v>
      </c>
      <c r="L33" s="6">
        <f t="shared" si="5"/>
        <v>0</v>
      </c>
      <c r="M33" s="27"/>
      <c r="N33" s="27"/>
      <c r="Q33" s="37"/>
    </row>
    <row r="34" spans="1:17" x14ac:dyDescent="0.45">
      <c r="A34" s="23">
        <v>40057</v>
      </c>
      <c r="B34" s="29">
        <v>447</v>
      </c>
      <c r="C34" s="29">
        <v>380</v>
      </c>
      <c r="D34" s="33"/>
      <c r="E34" s="33"/>
      <c r="F34" s="6">
        <f t="shared" si="2"/>
        <v>0</v>
      </c>
      <c r="G34" s="6">
        <f t="shared" si="0"/>
        <v>0</v>
      </c>
      <c r="H34" s="6">
        <f t="shared" si="1"/>
        <v>447</v>
      </c>
      <c r="I34" s="6">
        <f t="shared" si="3"/>
        <v>0</v>
      </c>
      <c r="J34" s="33"/>
      <c r="K34" s="6">
        <f t="shared" si="4"/>
        <v>0</v>
      </c>
      <c r="L34" s="6">
        <f t="shared" si="5"/>
        <v>0</v>
      </c>
      <c r="M34" s="27"/>
      <c r="N34" s="27"/>
      <c r="Q34" s="55"/>
    </row>
    <row r="35" spans="1:17" x14ac:dyDescent="0.45">
      <c r="A35" s="23">
        <v>40087</v>
      </c>
      <c r="B35" s="29">
        <v>450</v>
      </c>
      <c r="C35" s="29">
        <v>456</v>
      </c>
      <c r="D35" s="33"/>
      <c r="E35" s="33"/>
      <c r="F35" s="6">
        <f t="shared" si="2"/>
        <v>0</v>
      </c>
      <c r="G35" s="6">
        <f t="shared" si="0"/>
        <v>0</v>
      </c>
      <c r="H35" s="6">
        <f t="shared" si="1"/>
        <v>450</v>
      </c>
      <c r="I35" s="6">
        <f t="shared" si="3"/>
        <v>0</v>
      </c>
      <c r="J35" s="33"/>
      <c r="K35" s="6">
        <f t="shared" si="4"/>
        <v>0</v>
      </c>
      <c r="L35" s="6">
        <f t="shared" si="5"/>
        <v>0</v>
      </c>
      <c r="M35" s="27"/>
      <c r="N35" s="27"/>
      <c r="Q35" s="36"/>
    </row>
    <row r="36" spans="1:17" x14ac:dyDescent="0.45">
      <c r="A36" s="23">
        <v>40118</v>
      </c>
      <c r="B36" s="29">
        <v>424</v>
      </c>
      <c r="C36" s="29">
        <v>487</v>
      </c>
      <c r="D36" s="33"/>
      <c r="E36" s="33"/>
      <c r="F36" s="6">
        <f t="shared" si="2"/>
        <v>0</v>
      </c>
      <c r="G36" s="6">
        <f t="shared" si="0"/>
        <v>0</v>
      </c>
      <c r="H36" s="6">
        <f t="shared" si="1"/>
        <v>424</v>
      </c>
      <c r="I36" s="6">
        <f t="shared" si="3"/>
        <v>0</v>
      </c>
      <c r="J36" s="33"/>
      <c r="K36" s="6">
        <f t="shared" si="4"/>
        <v>0</v>
      </c>
      <c r="L36" s="6">
        <f t="shared" si="5"/>
        <v>0</v>
      </c>
      <c r="M36" s="27"/>
      <c r="N36" s="27"/>
      <c r="Q36" s="46"/>
    </row>
    <row r="37" spans="1:17" x14ac:dyDescent="0.45">
      <c r="A37" s="23">
        <v>40148</v>
      </c>
      <c r="B37" s="29">
        <v>551</v>
      </c>
      <c r="C37" s="29">
        <v>401</v>
      </c>
      <c r="D37" s="33"/>
      <c r="E37" s="33"/>
      <c r="F37" s="6">
        <f t="shared" si="2"/>
        <v>0</v>
      </c>
      <c r="G37" s="6">
        <f t="shared" si="0"/>
        <v>0</v>
      </c>
      <c r="H37" s="6">
        <f t="shared" si="1"/>
        <v>551</v>
      </c>
      <c r="I37" s="6">
        <f t="shared" si="3"/>
        <v>0</v>
      </c>
      <c r="J37" s="33"/>
      <c r="K37" s="6">
        <f t="shared" si="4"/>
        <v>0</v>
      </c>
      <c r="L37" s="6">
        <f t="shared" si="5"/>
        <v>0</v>
      </c>
      <c r="M37" s="27"/>
      <c r="N37" s="27"/>
    </row>
    <row r="38" spans="1:17" x14ac:dyDescent="0.45">
      <c r="A38" s="23">
        <v>40179</v>
      </c>
      <c r="B38" s="29">
        <v>260</v>
      </c>
      <c r="C38" s="29">
        <v>446</v>
      </c>
      <c r="D38" s="33"/>
      <c r="E38" s="33"/>
      <c r="F38" s="6">
        <f t="shared" si="2"/>
        <v>0</v>
      </c>
      <c r="G38" s="6">
        <f t="shared" si="0"/>
        <v>0</v>
      </c>
      <c r="H38" s="6">
        <f t="shared" si="1"/>
        <v>260</v>
      </c>
      <c r="I38" s="6">
        <f t="shared" si="3"/>
        <v>0</v>
      </c>
      <c r="J38" s="33"/>
      <c r="K38" s="6">
        <f t="shared" si="4"/>
        <v>0</v>
      </c>
      <c r="L38" s="6">
        <f t="shared" si="5"/>
        <v>0</v>
      </c>
      <c r="M38" s="27"/>
      <c r="N38" s="27"/>
    </row>
    <row r="39" spans="1:17" x14ac:dyDescent="0.45">
      <c r="A39" s="23">
        <v>40210</v>
      </c>
      <c r="B39" s="29">
        <v>416</v>
      </c>
      <c r="C39" s="29">
        <v>391</v>
      </c>
      <c r="D39" s="33"/>
      <c r="E39" s="33"/>
      <c r="F39" s="6">
        <f t="shared" si="2"/>
        <v>0</v>
      </c>
      <c r="G39" s="6">
        <f t="shared" si="0"/>
        <v>0</v>
      </c>
      <c r="H39" s="6">
        <f t="shared" si="1"/>
        <v>416</v>
      </c>
      <c r="I39" s="6">
        <f t="shared" si="3"/>
        <v>0</v>
      </c>
      <c r="J39" s="33"/>
      <c r="K39" s="6">
        <f t="shared" si="4"/>
        <v>0</v>
      </c>
      <c r="L39" s="6">
        <f t="shared" si="5"/>
        <v>0</v>
      </c>
      <c r="M39" s="27"/>
      <c r="N39" s="27"/>
    </row>
    <row r="40" spans="1:17" x14ac:dyDescent="0.45">
      <c r="A40" s="23">
        <v>40238</v>
      </c>
      <c r="B40" s="29">
        <v>453</v>
      </c>
      <c r="C40" s="29">
        <v>434</v>
      </c>
      <c r="D40" s="33"/>
      <c r="E40" s="33"/>
      <c r="F40" s="6">
        <f t="shared" si="2"/>
        <v>0</v>
      </c>
      <c r="G40" s="6">
        <f t="shared" si="0"/>
        <v>0</v>
      </c>
      <c r="H40" s="6">
        <f t="shared" si="1"/>
        <v>453</v>
      </c>
      <c r="I40" s="6">
        <f t="shared" si="3"/>
        <v>0</v>
      </c>
      <c r="J40" s="33"/>
      <c r="K40" s="6">
        <f t="shared" si="4"/>
        <v>0</v>
      </c>
      <c r="L40" s="6">
        <f t="shared" si="5"/>
        <v>0</v>
      </c>
      <c r="M40" s="27"/>
      <c r="N40" s="27"/>
    </row>
    <row r="41" spans="1:17" x14ac:dyDescent="0.45">
      <c r="A41" s="23">
        <v>40269</v>
      </c>
      <c r="B41" s="29">
        <v>413</v>
      </c>
      <c r="C41" s="29">
        <v>465</v>
      </c>
      <c r="D41" s="33"/>
      <c r="E41" s="33"/>
      <c r="F41" s="6">
        <f t="shared" si="2"/>
        <v>0</v>
      </c>
      <c r="G41" s="6">
        <f t="shared" si="0"/>
        <v>0</v>
      </c>
      <c r="H41" s="6">
        <f t="shared" si="1"/>
        <v>413</v>
      </c>
      <c r="I41" s="6">
        <f t="shared" si="3"/>
        <v>0</v>
      </c>
      <c r="J41" s="33"/>
      <c r="K41" s="6">
        <f t="shared" si="4"/>
        <v>0</v>
      </c>
      <c r="L41" s="6">
        <f t="shared" si="5"/>
        <v>0</v>
      </c>
      <c r="M41" s="27"/>
      <c r="N41" s="27"/>
      <c r="O41" s="37"/>
    </row>
    <row r="42" spans="1:17" x14ac:dyDescent="0.45">
      <c r="A42" s="23">
        <v>40299</v>
      </c>
      <c r="B42" s="29">
        <v>489</v>
      </c>
      <c r="C42" s="29">
        <v>447</v>
      </c>
      <c r="D42" s="33"/>
      <c r="E42" s="33"/>
      <c r="F42" s="6">
        <f t="shared" si="2"/>
        <v>0</v>
      </c>
      <c r="G42" s="6">
        <f t="shared" si="0"/>
        <v>0</v>
      </c>
      <c r="H42" s="6">
        <f t="shared" si="1"/>
        <v>489</v>
      </c>
      <c r="I42" s="6">
        <f t="shared" si="3"/>
        <v>0</v>
      </c>
      <c r="J42" s="33"/>
      <c r="K42" s="6">
        <f t="shared" si="4"/>
        <v>0</v>
      </c>
      <c r="L42" s="6">
        <f t="shared" si="5"/>
        <v>0</v>
      </c>
      <c r="M42" s="27"/>
      <c r="N42" s="27"/>
      <c r="O42" s="37"/>
    </row>
    <row r="43" spans="1:17" x14ac:dyDescent="0.45">
      <c r="A43" s="23">
        <v>40330</v>
      </c>
      <c r="B43" s="29">
        <v>515</v>
      </c>
      <c r="C43" s="29">
        <v>457</v>
      </c>
      <c r="D43" s="33"/>
      <c r="E43" s="33"/>
      <c r="F43" s="6">
        <f t="shared" si="2"/>
        <v>0</v>
      </c>
      <c r="G43" s="6">
        <f t="shared" si="0"/>
        <v>0</v>
      </c>
      <c r="H43" s="6">
        <f t="shared" si="1"/>
        <v>515</v>
      </c>
      <c r="I43" s="6">
        <f t="shared" si="3"/>
        <v>0</v>
      </c>
      <c r="J43" s="33"/>
      <c r="K43" s="6">
        <f t="shared" si="4"/>
        <v>0</v>
      </c>
      <c r="L43" s="6">
        <f t="shared" si="5"/>
        <v>0</v>
      </c>
      <c r="M43" s="27"/>
      <c r="N43" s="27"/>
      <c r="O43" s="37"/>
    </row>
    <row r="44" spans="1:17" x14ac:dyDescent="0.45">
      <c r="A44" s="23">
        <v>40360</v>
      </c>
      <c r="B44" s="29">
        <v>442</v>
      </c>
      <c r="C44" s="29">
        <v>417</v>
      </c>
      <c r="D44" s="33"/>
      <c r="E44" s="33"/>
      <c r="F44" s="6">
        <f t="shared" si="2"/>
        <v>0</v>
      </c>
      <c r="G44" s="6">
        <f t="shared" si="0"/>
        <v>0</v>
      </c>
      <c r="H44" s="6">
        <f t="shared" si="1"/>
        <v>442</v>
      </c>
      <c r="I44" s="6">
        <f t="shared" si="3"/>
        <v>0</v>
      </c>
      <c r="J44" s="33"/>
      <c r="K44" s="6">
        <f t="shared" si="4"/>
        <v>0</v>
      </c>
      <c r="L44" s="6">
        <f t="shared" si="5"/>
        <v>0</v>
      </c>
      <c r="M44" s="27"/>
      <c r="N44" s="27"/>
      <c r="O44" s="36"/>
    </row>
    <row r="45" spans="1:17" x14ac:dyDescent="0.45">
      <c r="A45" s="23">
        <v>40391</v>
      </c>
      <c r="B45" s="29">
        <v>447</v>
      </c>
      <c r="C45" s="29">
        <v>499</v>
      </c>
      <c r="D45" s="33"/>
      <c r="E45" s="33"/>
      <c r="F45" s="6">
        <f t="shared" si="2"/>
        <v>0</v>
      </c>
      <c r="G45" s="6">
        <f t="shared" si="0"/>
        <v>0</v>
      </c>
      <c r="H45" s="6">
        <f t="shared" si="1"/>
        <v>447</v>
      </c>
      <c r="I45" s="6">
        <f t="shared" si="3"/>
        <v>0</v>
      </c>
      <c r="J45" s="33"/>
      <c r="K45" s="6">
        <f t="shared" si="4"/>
        <v>0</v>
      </c>
      <c r="L45" s="6">
        <f t="shared" si="5"/>
        <v>0</v>
      </c>
      <c r="M45" s="27"/>
      <c r="N45" s="27"/>
      <c r="O45" s="27"/>
    </row>
    <row r="46" spans="1:17" x14ac:dyDescent="0.45">
      <c r="A46" s="23">
        <v>40422</v>
      </c>
      <c r="B46" s="29">
        <v>556</v>
      </c>
      <c r="C46" s="29">
        <v>516</v>
      </c>
      <c r="D46" s="33"/>
      <c r="E46" s="33"/>
      <c r="F46" s="6">
        <f t="shared" si="2"/>
        <v>0</v>
      </c>
      <c r="G46" s="6">
        <f t="shared" si="0"/>
        <v>0</v>
      </c>
      <c r="H46" s="6">
        <f t="shared" si="1"/>
        <v>556</v>
      </c>
      <c r="I46" s="6">
        <f t="shared" si="3"/>
        <v>0</v>
      </c>
      <c r="J46" s="33"/>
      <c r="K46" s="6">
        <f t="shared" si="4"/>
        <v>0</v>
      </c>
      <c r="L46" s="6">
        <f t="shared" si="5"/>
        <v>0</v>
      </c>
      <c r="M46" s="27"/>
      <c r="N46" s="27"/>
      <c r="O46" s="35"/>
    </row>
    <row r="47" spans="1:17" x14ac:dyDescent="0.45">
      <c r="A47" s="23">
        <v>40452</v>
      </c>
      <c r="B47" s="29">
        <v>517</v>
      </c>
      <c r="C47" s="29">
        <v>598</v>
      </c>
      <c r="D47" s="33"/>
      <c r="E47" s="33"/>
      <c r="F47" s="6">
        <f t="shared" si="2"/>
        <v>0</v>
      </c>
      <c r="G47" s="6">
        <f t="shared" si="0"/>
        <v>0</v>
      </c>
      <c r="H47" s="6">
        <f t="shared" si="1"/>
        <v>517</v>
      </c>
      <c r="I47" s="6">
        <f t="shared" si="3"/>
        <v>0</v>
      </c>
      <c r="J47" s="33"/>
      <c r="K47" s="6">
        <f t="shared" si="4"/>
        <v>0</v>
      </c>
      <c r="L47" s="6">
        <f t="shared" si="5"/>
        <v>0</v>
      </c>
      <c r="M47" s="27"/>
      <c r="N47" s="27"/>
    </row>
    <row r="48" spans="1:17" x14ac:dyDescent="0.45">
      <c r="A48" s="23">
        <v>40483</v>
      </c>
      <c r="B48" s="29">
        <v>647</v>
      </c>
      <c r="C48" s="29">
        <v>607</v>
      </c>
      <c r="D48" s="33"/>
      <c r="E48" s="33"/>
      <c r="F48" s="6">
        <f t="shared" si="2"/>
        <v>0</v>
      </c>
      <c r="G48" s="6">
        <f t="shared" si="0"/>
        <v>0</v>
      </c>
      <c r="H48" s="6">
        <f t="shared" si="1"/>
        <v>647</v>
      </c>
      <c r="I48" s="6">
        <f t="shared" si="3"/>
        <v>0</v>
      </c>
      <c r="J48" s="33"/>
      <c r="K48" s="6">
        <f t="shared" si="4"/>
        <v>0</v>
      </c>
      <c r="L48" s="6">
        <f t="shared" si="5"/>
        <v>0</v>
      </c>
      <c r="M48" s="27"/>
      <c r="N48" s="27"/>
    </row>
    <row r="49" spans="1:14" x14ac:dyDescent="0.45">
      <c r="A49" s="23">
        <v>40513</v>
      </c>
      <c r="B49" s="29">
        <v>502</v>
      </c>
      <c r="C49" s="29">
        <v>529</v>
      </c>
      <c r="D49" s="33"/>
      <c r="E49" s="33"/>
      <c r="F49" s="6">
        <f t="shared" si="2"/>
        <v>0</v>
      </c>
      <c r="G49" s="6">
        <f t="shared" si="0"/>
        <v>0</v>
      </c>
      <c r="H49" s="6">
        <f t="shared" si="1"/>
        <v>502</v>
      </c>
      <c r="I49" s="6">
        <f t="shared" si="3"/>
        <v>0</v>
      </c>
      <c r="J49" s="33"/>
      <c r="K49" s="6">
        <f t="shared" si="4"/>
        <v>0</v>
      </c>
      <c r="L49" s="6">
        <f t="shared" si="5"/>
        <v>0</v>
      </c>
      <c r="M49" s="27"/>
      <c r="N49" s="27"/>
    </row>
    <row r="50" spans="1:14" x14ac:dyDescent="0.45">
      <c r="A50" s="23">
        <v>40544</v>
      </c>
      <c r="B50" s="29">
        <v>463</v>
      </c>
      <c r="C50" s="29">
        <v>510</v>
      </c>
      <c r="D50" s="33"/>
      <c r="E50" s="33"/>
      <c r="F50" s="6">
        <f t="shared" si="2"/>
        <v>0</v>
      </c>
      <c r="G50" s="6">
        <f t="shared" si="0"/>
        <v>0</v>
      </c>
      <c r="H50" s="6">
        <f t="shared" si="1"/>
        <v>463</v>
      </c>
      <c r="I50" s="6">
        <f t="shared" si="3"/>
        <v>0</v>
      </c>
      <c r="J50" s="33"/>
      <c r="K50" s="6">
        <f t="shared" si="4"/>
        <v>0</v>
      </c>
      <c r="L50" s="6">
        <f t="shared" si="5"/>
        <v>0</v>
      </c>
      <c r="M50" s="27"/>
      <c r="N50" s="27"/>
    </row>
    <row r="51" spans="1:14" x14ac:dyDescent="0.45">
      <c r="A51" s="23">
        <v>40575</v>
      </c>
      <c r="B51" s="29">
        <v>483</v>
      </c>
      <c r="C51" s="29">
        <v>495</v>
      </c>
      <c r="D51" s="33"/>
      <c r="E51" s="33"/>
      <c r="F51" s="6">
        <f t="shared" si="2"/>
        <v>0</v>
      </c>
      <c r="G51" s="6">
        <f t="shared" si="0"/>
        <v>0</v>
      </c>
      <c r="H51" s="6">
        <f t="shared" si="1"/>
        <v>483</v>
      </c>
      <c r="I51" s="6">
        <f t="shared" si="3"/>
        <v>0</v>
      </c>
      <c r="J51" s="33"/>
      <c r="K51" s="6">
        <f t="shared" si="4"/>
        <v>0</v>
      </c>
      <c r="L51" s="6">
        <f t="shared" si="5"/>
        <v>0</v>
      </c>
      <c r="M51" s="27"/>
      <c r="N51" s="27"/>
    </row>
    <row r="52" spans="1:14" x14ac:dyDescent="0.45">
      <c r="A52" s="23">
        <v>40603</v>
      </c>
      <c r="B52" s="29">
        <v>540</v>
      </c>
      <c r="C52" s="29">
        <v>530</v>
      </c>
      <c r="D52" s="33"/>
      <c r="E52" s="33"/>
      <c r="F52" s="6">
        <f t="shared" si="2"/>
        <v>0</v>
      </c>
      <c r="G52" s="6">
        <f t="shared" si="0"/>
        <v>0</v>
      </c>
      <c r="H52" s="6">
        <f t="shared" si="1"/>
        <v>540</v>
      </c>
      <c r="I52" s="6">
        <f t="shared" si="3"/>
        <v>0</v>
      </c>
      <c r="J52" s="33"/>
      <c r="K52" s="6">
        <f t="shared" si="4"/>
        <v>0</v>
      </c>
      <c r="L52" s="6">
        <f t="shared" si="5"/>
        <v>0</v>
      </c>
      <c r="M52" s="27"/>
      <c r="N52" s="27"/>
    </row>
    <row r="53" spans="1:14" x14ac:dyDescent="0.45">
      <c r="A53" s="23">
        <v>40634</v>
      </c>
      <c r="B53" s="29">
        <v>521</v>
      </c>
      <c r="C53" s="29">
        <v>559</v>
      </c>
      <c r="D53" s="33"/>
      <c r="E53" s="33"/>
      <c r="F53" s="6">
        <f t="shared" si="2"/>
        <v>0</v>
      </c>
      <c r="G53" s="6">
        <f t="shared" si="0"/>
        <v>0</v>
      </c>
      <c r="H53" s="6">
        <f t="shared" si="1"/>
        <v>521</v>
      </c>
      <c r="I53" s="6">
        <f t="shared" si="3"/>
        <v>0</v>
      </c>
      <c r="J53" s="33"/>
      <c r="K53" s="6">
        <f t="shared" si="4"/>
        <v>0</v>
      </c>
      <c r="L53" s="6">
        <f t="shared" si="5"/>
        <v>0</v>
      </c>
      <c r="M53" s="27"/>
      <c r="N53" s="27"/>
    </row>
    <row r="54" spans="1:14" x14ac:dyDescent="0.45">
      <c r="A54" s="23">
        <v>40664</v>
      </c>
      <c r="B54" s="29">
        <v>714</v>
      </c>
      <c r="C54" s="29">
        <v>541</v>
      </c>
      <c r="D54" s="33"/>
      <c r="E54" s="33"/>
      <c r="F54" s="6">
        <f t="shared" si="2"/>
        <v>0</v>
      </c>
      <c r="G54" s="6">
        <f t="shared" si="0"/>
        <v>0</v>
      </c>
      <c r="H54" s="6">
        <f t="shared" si="1"/>
        <v>714</v>
      </c>
      <c r="I54" s="6">
        <f t="shared" si="3"/>
        <v>0</v>
      </c>
      <c r="J54" s="33"/>
      <c r="K54" s="6">
        <f t="shared" si="4"/>
        <v>0</v>
      </c>
      <c r="L54" s="6">
        <f t="shared" si="5"/>
        <v>0</v>
      </c>
      <c r="M54" s="27"/>
      <c r="N54" s="27"/>
    </row>
    <row r="55" spans="1:14" x14ac:dyDescent="0.45">
      <c r="A55" s="23">
        <v>40695</v>
      </c>
      <c r="B55" s="29">
        <v>533</v>
      </c>
      <c r="C55" s="29">
        <v>593</v>
      </c>
      <c r="D55" s="33"/>
      <c r="E55" s="33"/>
      <c r="F55" s="6">
        <f t="shared" si="2"/>
        <v>0</v>
      </c>
      <c r="G55" s="6">
        <f t="shared" si="0"/>
        <v>0</v>
      </c>
      <c r="H55" s="6">
        <f t="shared" si="1"/>
        <v>533</v>
      </c>
      <c r="I55" s="6">
        <f t="shared" si="3"/>
        <v>0</v>
      </c>
      <c r="J55" s="33"/>
      <c r="K55" s="6">
        <f t="shared" si="4"/>
        <v>0</v>
      </c>
      <c r="L55" s="6">
        <f t="shared" si="5"/>
        <v>0</v>
      </c>
      <c r="M55" s="27"/>
      <c r="N55" s="27"/>
    </row>
    <row r="56" spans="1:14" x14ac:dyDescent="0.45">
      <c r="A56" s="23">
        <v>40725</v>
      </c>
      <c r="B56" s="29">
        <v>496</v>
      </c>
      <c r="C56" s="29">
        <v>502</v>
      </c>
      <c r="D56" s="33"/>
      <c r="E56" s="33"/>
      <c r="F56" s="6">
        <f t="shared" si="2"/>
        <v>0</v>
      </c>
      <c r="G56" s="6">
        <f t="shared" si="0"/>
        <v>0</v>
      </c>
      <c r="H56" s="6">
        <f t="shared" si="1"/>
        <v>496</v>
      </c>
      <c r="I56" s="6">
        <f t="shared" si="3"/>
        <v>0</v>
      </c>
      <c r="J56" s="33"/>
      <c r="K56" s="6">
        <f t="shared" si="4"/>
        <v>0</v>
      </c>
      <c r="L56" s="6">
        <f t="shared" si="5"/>
        <v>0</v>
      </c>
      <c r="M56" s="27"/>
      <c r="N56" s="27"/>
    </row>
    <row r="57" spans="1:14" x14ac:dyDescent="0.45">
      <c r="A57" s="23">
        <v>40756</v>
      </c>
      <c r="B57" s="29">
        <v>449</v>
      </c>
      <c r="C57" s="29">
        <v>581</v>
      </c>
      <c r="D57" s="33"/>
      <c r="E57" s="33"/>
      <c r="F57" s="6">
        <f t="shared" si="2"/>
        <v>0</v>
      </c>
      <c r="G57" s="6">
        <f t="shared" si="0"/>
        <v>0</v>
      </c>
      <c r="H57" s="6">
        <f t="shared" si="1"/>
        <v>449</v>
      </c>
      <c r="I57" s="6">
        <f t="shared" si="3"/>
        <v>0</v>
      </c>
      <c r="J57" s="33"/>
      <c r="K57" s="6">
        <f t="shared" si="4"/>
        <v>0</v>
      </c>
      <c r="L57" s="6">
        <f t="shared" si="5"/>
        <v>0</v>
      </c>
      <c r="M57" s="27"/>
      <c r="N57" s="27"/>
    </row>
    <row r="58" spans="1:14" x14ac:dyDescent="0.45">
      <c r="A58" s="23">
        <v>40787</v>
      </c>
      <c r="B58" s="29">
        <v>531</v>
      </c>
      <c r="C58" s="29">
        <v>568</v>
      </c>
      <c r="D58" s="33"/>
      <c r="E58" s="33"/>
      <c r="F58" s="6">
        <f t="shared" si="2"/>
        <v>0</v>
      </c>
      <c r="G58" s="6">
        <f t="shared" si="0"/>
        <v>0</v>
      </c>
      <c r="H58" s="6">
        <f t="shared" si="1"/>
        <v>531</v>
      </c>
      <c r="I58" s="6">
        <f t="shared" si="3"/>
        <v>0</v>
      </c>
      <c r="J58" s="33"/>
      <c r="K58" s="6">
        <f t="shared" si="4"/>
        <v>0</v>
      </c>
      <c r="L58" s="6">
        <f t="shared" si="5"/>
        <v>0</v>
      </c>
      <c r="M58" s="27"/>
      <c r="N58" s="27"/>
    </row>
    <row r="59" spans="1:14" x14ac:dyDescent="0.45">
      <c r="A59" s="23">
        <v>40817</v>
      </c>
      <c r="B59" s="29">
        <v>639</v>
      </c>
      <c r="C59" s="29">
        <v>615</v>
      </c>
      <c r="D59" s="33"/>
      <c r="E59" s="33"/>
      <c r="F59" s="6">
        <f t="shared" si="2"/>
        <v>0</v>
      </c>
      <c r="G59" s="6">
        <f t="shared" si="0"/>
        <v>0</v>
      </c>
      <c r="H59" s="6">
        <f t="shared" si="1"/>
        <v>639</v>
      </c>
      <c r="I59" s="6">
        <f t="shared" si="3"/>
        <v>0</v>
      </c>
      <c r="J59" s="33"/>
      <c r="K59" s="6">
        <f t="shared" si="4"/>
        <v>0</v>
      </c>
      <c r="L59" s="6">
        <f t="shared" si="5"/>
        <v>0</v>
      </c>
      <c r="M59" s="27"/>
      <c r="N59" s="27"/>
    </row>
    <row r="60" spans="1:14" x14ac:dyDescent="0.45">
      <c r="A60" s="23">
        <v>40848</v>
      </c>
      <c r="B60" s="29">
        <v>591</v>
      </c>
      <c r="C60" s="29">
        <v>648</v>
      </c>
      <c r="D60" s="33"/>
      <c r="E60" s="33"/>
      <c r="F60" s="6">
        <f t="shared" si="2"/>
        <v>0</v>
      </c>
      <c r="G60" s="6">
        <f t="shared" si="0"/>
        <v>0</v>
      </c>
      <c r="H60" s="6">
        <f t="shared" si="1"/>
        <v>591</v>
      </c>
      <c r="I60" s="6">
        <f t="shared" si="3"/>
        <v>0</v>
      </c>
      <c r="J60" s="33"/>
      <c r="K60" s="6">
        <f t="shared" si="4"/>
        <v>0</v>
      </c>
      <c r="L60" s="6">
        <f t="shared" si="5"/>
        <v>0</v>
      </c>
      <c r="M60" s="27"/>
      <c r="N60" s="27"/>
    </row>
    <row r="61" spans="1:14" x14ac:dyDescent="0.45">
      <c r="A61" s="23">
        <v>40878</v>
      </c>
      <c r="B61" s="29">
        <v>328</v>
      </c>
      <c r="C61" s="29">
        <v>526</v>
      </c>
      <c r="D61" s="33"/>
      <c r="E61" s="33"/>
      <c r="F61" s="6">
        <f t="shared" si="2"/>
        <v>0</v>
      </c>
      <c r="G61" s="6">
        <f t="shared" si="0"/>
        <v>0</v>
      </c>
      <c r="H61" s="6">
        <f t="shared" si="1"/>
        <v>328</v>
      </c>
      <c r="I61" s="6">
        <f t="shared" si="3"/>
        <v>0</v>
      </c>
      <c r="J61" s="33"/>
      <c r="K61" s="6">
        <f t="shared" si="4"/>
        <v>0</v>
      </c>
      <c r="L61" s="6">
        <f t="shared" si="5"/>
        <v>0</v>
      </c>
      <c r="M61" s="27"/>
      <c r="N61" s="27"/>
    </row>
    <row r="62" spans="1:14" x14ac:dyDescent="0.45">
      <c r="A62" s="23">
        <v>40909</v>
      </c>
      <c r="B62" s="29">
        <v>721</v>
      </c>
      <c r="C62" s="29">
        <v>436</v>
      </c>
      <c r="D62" s="33"/>
      <c r="E62" s="33"/>
      <c r="F62" s="6">
        <f t="shared" si="2"/>
        <v>0</v>
      </c>
      <c r="G62" s="6">
        <f t="shared" si="0"/>
        <v>0</v>
      </c>
      <c r="H62" s="6">
        <f t="shared" si="1"/>
        <v>721</v>
      </c>
      <c r="I62" s="6">
        <f t="shared" si="3"/>
        <v>0</v>
      </c>
      <c r="J62" s="33"/>
      <c r="K62" s="6">
        <f t="shared" si="4"/>
        <v>0</v>
      </c>
      <c r="L62" s="6">
        <f t="shared" si="5"/>
        <v>0</v>
      </c>
      <c r="M62" s="27"/>
      <c r="N62" s="27"/>
    </row>
    <row r="63" spans="1:14" x14ac:dyDescent="0.45">
      <c r="A63" s="23">
        <v>40940</v>
      </c>
      <c r="B63" s="29">
        <v>598</v>
      </c>
      <c r="C63" s="29">
        <v>518</v>
      </c>
      <c r="D63" s="33"/>
      <c r="E63" s="33"/>
      <c r="F63" s="6">
        <f t="shared" si="2"/>
        <v>0</v>
      </c>
      <c r="G63" s="6">
        <f t="shared" si="0"/>
        <v>0</v>
      </c>
      <c r="H63" s="6">
        <f t="shared" si="1"/>
        <v>598</v>
      </c>
      <c r="I63" s="6">
        <f t="shared" si="3"/>
        <v>0</v>
      </c>
      <c r="J63" s="33"/>
      <c r="K63" s="6">
        <f t="shared" si="4"/>
        <v>0</v>
      </c>
      <c r="L63" s="6">
        <f t="shared" si="5"/>
        <v>0</v>
      </c>
      <c r="M63" s="27"/>
      <c r="N63" s="27"/>
    </row>
    <row r="64" spans="1:14" x14ac:dyDescent="0.45">
      <c r="A64" s="23">
        <v>40969</v>
      </c>
      <c r="B64" s="29">
        <v>672</v>
      </c>
      <c r="C64" s="29">
        <v>588</v>
      </c>
      <c r="D64" s="33"/>
      <c r="E64" s="33"/>
      <c r="F64" s="6">
        <f t="shared" si="2"/>
        <v>0</v>
      </c>
      <c r="G64" s="6">
        <f t="shared" si="0"/>
        <v>0</v>
      </c>
      <c r="H64" s="6">
        <f t="shared" si="1"/>
        <v>672</v>
      </c>
      <c r="I64" s="6">
        <f t="shared" si="3"/>
        <v>0</v>
      </c>
      <c r="J64" s="33"/>
      <c r="K64" s="6">
        <f t="shared" si="4"/>
        <v>0</v>
      </c>
      <c r="L64" s="6">
        <f t="shared" si="5"/>
        <v>0</v>
      </c>
      <c r="M64" s="27"/>
      <c r="N64" s="27"/>
    </row>
    <row r="65" spans="1:14" x14ac:dyDescent="0.45">
      <c r="A65" s="23">
        <v>41000</v>
      </c>
      <c r="B65" s="29">
        <v>625</v>
      </c>
      <c r="C65" s="29">
        <v>651</v>
      </c>
      <c r="D65" s="33"/>
      <c r="E65" s="33"/>
      <c r="F65" s="6">
        <f t="shared" si="2"/>
        <v>0</v>
      </c>
      <c r="G65" s="6">
        <f t="shared" si="0"/>
        <v>0</v>
      </c>
      <c r="H65" s="6">
        <f t="shared" si="1"/>
        <v>625</v>
      </c>
      <c r="I65" s="6">
        <f t="shared" si="3"/>
        <v>0</v>
      </c>
      <c r="J65" s="33"/>
      <c r="K65" s="6">
        <f t="shared" si="4"/>
        <v>0</v>
      </c>
      <c r="L65" s="6">
        <f t="shared" si="5"/>
        <v>0</v>
      </c>
      <c r="M65" s="27"/>
      <c r="N65" s="27"/>
    </row>
    <row r="66" spans="1:14" x14ac:dyDescent="0.45">
      <c r="A66" s="23">
        <v>41030</v>
      </c>
      <c r="B66" s="29">
        <v>670</v>
      </c>
      <c r="C66" s="29">
        <v>644</v>
      </c>
      <c r="D66" s="33"/>
      <c r="E66" s="33"/>
      <c r="F66" s="6">
        <f t="shared" si="2"/>
        <v>0</v>
      </c>
      <c r="G66" s="6">
        <f t="shared" ref="G66:G122" si="6">MIN(B66,F66)</f>
        <v>0</v>
      </c>
      <c r="H66" s="6">
        <f t="shared" ref="H66:H122" si="7">B66-G66</f>
        <v>670</v>
      </c>
      <c r="I66" s="6">
        <f t="shared" si="3"/>
        <v>0</v>
      </c>
      <c r="J66" s="33"/>
      <c r="K66" s="6">
        <f t="shared" si="4"/>
        <v>0</v>
      </c>
      <c r="L66" s="6">
        <f t="shared" si="5"/>
        <v>0</v>
      </c>
      <c r="M66" s="27"/>
      <c r="N66" s="27"/>
    </row>
    <row r="67" spans="1:14" x14ac:dyDescent="0.45">
      <c r="A67" s="23">
        <v>41061</v>
      </c>
      <c r="B67" s="29">
        <v>621</v>
      </c>
      <c r="C67" s="29">
        <v>651</v>
      </c>
      <c r="D67" s="33"/>
      <c r="E67" s="33"/>
      <c r="F67" s="6">
        <f t="shared" si="2"/>
        <v>0</v>
      </c>
      <c r="G67" s="6">
        <f t="shared" si="6"/>
        <v>0</v>
      </c>
      <c r="H67" s="6">
        <f t="shared" si="7"/>
        <v>621</v>
      </c>
      <c r="I67" s="6">
        <f t="shared" si="3"/>
        <v>0</v>
      </c>
      <c r="J67" s="33"/>
      <c r="K67" s="6">
        <f t="shared" si="4"/>
        <v>0</v>
      </c>
      <c r="L67" s="6">
        <f t="shared" si="5"/>
        <v>0</v>
      </c>
      <c r="M67" s="27"/>
      <c r="N67" s="27"/>
    </row>
    <row r="68" spans="1:14" x14ac:dyDescent="0.45">
      <c r="A68" s="23">
        <v>41091</v>
      </c>
      <c r="B68" s="29">
        <v>537</v>
      </c>
      <c r="C68" s="29">
        <v>561</v>
      </c>
      <c r="D68" s="33"/>
      <c r="E68" s="33"/>
      <c r="F68" s="6">
        <f t="shared" ref="F68:F122" si="8">I67+K67</f>
        <v>0</v>
      </c>
      <c r="G68" s="6">
        <f t="shared" si="6"/>
        <v>0</v>
      </c>
      <c r="H68" s="6">
        <f t="shared" si="7"/>
        <v>537</v>
      </c>
      <c r="I68" s="6">
        <f t="shared" ref="I68:I122" si="9">F68-G68</f>
        <v>0</v>
      </c>
      <c r="J68" s="33"/>
      <c r="K68" s="6">
        <f t="shared" ref="K68:K122" si="10">L67</f>
        <v>0</v>
      </c>
      <c r="L68" s="6">
        <f t="shared" ref="L68:L122" si="11">MAX(0,D68-F68-K68)</f>
        <v>0</v>
      </c>
      <c r="M68" s="27"/>
      <c r="N68" s="27"/>
    </row>
    <row r="69" spans="1:14" x14ac:dyDescent="0.45">
      <c r="A69" s="23">
        <v>41122</v>
      </c>
      <c r="B69" s="29">
        <v>579</v>
      </c>
      <c r="C69" s="29">
        <v>643</v>
      </c>
      <c r="D69" s="33"/>
      <c r="E69" s="33"/>
      <c r="F69" s="6">
        <f t="shared" si="8"/>
        <v>0</v>
      </c>
      <c r="G69" s="6">
        <f t="shared" si="6"/>
        <v>0</v>
      </c>
      <c r="H69" s="6">
        <f t="shared" si="7"/>
        <v>579</v>
      </c>
      <c r="I69" s="6">
        <f t="shared" si="9"/>
        <v>0</v>
      </c>
      <c r="J69" s="33"/>
      <c r="K69" s="6">
        <f t="shared" si="10"/>
        <v>0</v>
      </c>
      <c r="L69" s="6">
        <f t="shared" si="11"/>
        <v>0</v>
      </c>
      <c r="M69" s="27"/>
      <c r="N69" s="27"/>
    </row>
    <row r="70" spans="1:14" x14ac:dyDescent="0.45">
      <c r="A70" s="23">
        <v>41153</v>
      </c>
      <c r="B70" s="29">
        <v>572</v>
      </c>
      <c r="C70" s="29">
        <v>659</v>
      </c>
      <c r="D70" s="33"/>
      <c r="E70" s="33"/>
      <c r="F70" s="6">
        <f t="shared" si="8"/>
        <v>0</v>
      </c>
      <c r="G70" s="6">
        <f t="shared" si="6"/>
        <v>0</v>
      </c>
      <c r="H70" s="6">
        <f t="shared" si="7"/>
        <v>572</v>
      </c>
      <c r="I70" s="6">
        <f t="shared" si="9"/>
        <v>0</v>
      </c>
      <c r="J70" s="33"/>
      <c r="K70" s="6">
        <f t="shared" si="10"/>
        <v>0</v>
      </c>
      <c r="L70" s="6">
        <f t="shared" si="11"/>
        <v>0</v>
      </c>
      <c r="M70" s="27"/>
      <c r="N70" s="27"/>
    </row>
    <row r="71" spans="1:14" x14ac:dyDescent="0.45">
      <c r="A71" s="23">
        <v>41183</v>
      </c>
      <c r="B71" s="29">
        <v>686</v>
      </c>
      <c r="C71" s="29">
        <v>701</v>
      </c>
      <c r="D71" s="33"/>
      <c r="E71" s="33"/>
      <c r="F71" s="6">
        <f t="shared" si="8"/>
        <v>0</v>
      </c>
      <c r="G71" s="6">
        <f t="shared" si="6"/>
        <v>0</v>
      </c>
      <c r="H71" s="6">
        <f t="shared" si="7"/>
        <v>686</v>
      </c>
      <c r="I71" s="6">
        <f t="shared" si="9"/>
        <v>0</v>
      </c>
      <c r="J71" s="33"/>
      <c r="K71" s="6">
        <f t="shared" si="10"/>
        <v>0</v>
      </c>
      <c r="L71" s="6">
        <f t="shared" si="11"/>
        <v>0</v>
      </c>
      <c r="M71" s="27"/>
      <c r="N71" s="27"/>
    </row>
    <row r="72" spans="1:14" x14ac:dyDescent="0.45">
      <c r="A72" s="23">
        <v>41214</v>
      </c>
      <c r="B72" s="29">
        <v>640</v>
      </c>
      <c r="C72" s="29">
        <v>725</v>
      </c>
      <c r="D72" s="33"/>
      <c r="E72" s="33"/>
      <c r="F72" s="6">
        <f t="shared" si="8"/>
        <v>0</v>
      </c>
      <c r="G72" s="6">
        <f t="shared" si="6"/>
        <v>0</v>
      </c>
      <c r="H72" s="6">
        <f t="shared" si="7"/>
        <v>640</v>
      </c>
      <c r="I72" s="6">
        <f t="shared" si="9"/>
        <v>0</v>
      </c>
      <c r="J72" s="33"/>
      <c r="K72" s="6">
        <f t="shared" si="10"/>
        <v>0</v>
      </c>
      <c r="L72" s="6">
        <f t="shared" si="11"/>
        <v>0</v>
      </c>
      <c r="M72" s="27"/>
      <c r="N72" s="27"/>
    </row>
    <row r="73" spans="1:14" x14ac:dyDescent="0.45">
      <c r="A73" s="23">
        <v>41244</v>
      </c>
      <c r="B73" s="29">
        <v>404</v>
      </c>
      <c r="C73" s="29">
        <v>583</v>
      </c>
      <c r="D73" s="33"/>
      <c r="E73" s="33"/>
      <c r="F73" s="6">
        <f t="shared" si="8"/>
        <v>0</v>
      </c>
      <c r="G73" s="6">
        <f t="shared" si="6"/>
        <v>0</v>
      </c>
      <c r="H73" s="6">
        <f t="shared" si="7"/>
        <v>404</v>
      </c>
      <c r="I73" s="6">
        <f t="shared" si="9"/>
        <v>0</v>
      </c>
      <c r="J73" s="33"/>
      <c r="K73" s="6">
        <f t="shared" si="10"/>
        <v>0</v>
      </c>
      <c r="L73" s="6">
        <f t="shared" si="11"/>
        <v>0</v>
      </c>
      <c r="M73" s="27"/>
      <c r="N73" s="27"/>
    </row>
    <row r="74" spans="1:14" x14ac:dyDescent="0.45">
      <c r="A74" s="23">
        <v>41275</v>
      </c>
      <c r="B74" s="29">
        <v>652</v>
      </c>
      <c r="C74" s="29">
        <v>495</v>
      </c>
      <c r="D74" s="33"/>
      <c r="E74" s="33"/>
      <c r="F74" s="6">
        <f t="shared" si="8"/>
        <v>0</v>
      </c>
      <c r="G74" s="6">
        <f t="shared" si="6"/>
        <v>0</v>
      </c>
      <c r="H74" s="6">
        <f t="shared" si="7"/>
        <v>652</v>
      </c>
      <c r="I74" s="6">
        <f t="shared" si="9"/>
        <v>0</v>
      </c>
      <c r="J74" s="33"/>
      <c r="K74" s="6">
        <f t="shared" si="10"/>
        <v>0</v>
      </c>
      <c r="L74" s="6">
        <f t="shared" si="11"/>
        <v>0</v>
      </c>
      <c r="M74" s="27"/>
      <c r="N74" s="27"/>
    </row>
    <row r="75" spans="1:14" x14ac:dyDescent="0.45">
      <c r="A75" s="23">
        <v>41306</v>
      </c>
      <c r="B75" s="29">
        <v>533</v>
      </c>
      <c r="C75" s="29">
        <v>531</v>
      </c>
      <c r="D75" s="33"/>
      <c r="E75" s="33"/>
      <c r="F75" s="6">
        <f t="shared" si="8"/>
        <v>0</v>
      </c>
      <c r="G75" s="6">
        <f t="shared" si="6"/>
        <v>0</v>
      </c>
      <c r="H75" s="6">
        <f t="shared" si="7"/>
        <v>533</v>
      </c>
      <c r="I75" s="6">
        <f t="shared" si="9"/>
        <v>0</v>
      </c>
      <c r="J75" s="33"/>
      <c r="K75" s="6">
        <f t="shared" si="10"/>
        <v>0</v>
      </c>
      <c r="L75" s="6">
        <f t="shared" si="11"/>
        <v>0</v>
      </c>
      <c r="M75" s="27"/>
      <c r="N75" s="27"/>
    </row>
    <row r="76" spans="1:14" x14ac:dyDescent="0.45">
      <c r="A76" s="23">
        <v>41334</v>
      </c>
      <c r="B76" s="29">
        <v>473</v>
      </c>
      <c r="C76" s="29">
        <v>564</v>
      </c>
      <c r="D76" s="33"/>
      <c r="E76" s="33"/>
      <c r="F76" s="6">
        <f t="shared" si="8"/>
        <v>0</v>
      </c>
      <c r="G76" s="6">
        <f t="shared" si="6"/>
        <v>0</v>
      </c>
      <c r="H76" s="6">
        <f t="shared" si="7"/>
        <v>473</v>
      </c>
      <c r="I76" s="6">
        <f t="shared" si="9"/>
        <v>0</v>
      </c>
      <c r="J76" s="33"/>
      <c r="K76" s="6">
        <f t="shared" si="10"/>
        <v>0</v>
      </c>
      <c r="L76" s="6">
        <f t="shared" si="11"/>
        <v>0</v>
      </c>
      <c r="M76" s="27"/>
      <c r="N76" s="27"/>
    </row>
    <row r="77" spans="1:14" x14ac:dyDescent="0.45">
      <c r="A77" s="23">
        <v>41365</v>
      </c>
      <c r="B77" s="29">
        <v>646</v>
      </c>
      <c r="C77" s="29">
        <v>546</v>
      </c>
      <c r="D77" s="33"/>
      <c r="E77" s="33"/>
      <c r="F77" s="6">
        <f t="shared" si="8"/>
        <v>0</v>
      </c>
      <c r="G77" s="6">
        <f t="shared" si="6"/>
        <v>0</v>
      </c>
      <c r="H77" s="6">
        <f t="shared" si="7"/>
        <v>646</v>
      </c>
      <c r="I77" s="6">
        <f t="shared" si="9"/>
        <v>0</v>
      </c>
      <c r="J77" s="33"/>
      <c r="K77" s="6">
        <f t="shared" si="10"/>
        <v>0</v>
      </c>
      <c r="L77" s="6">
        <f t="shared" si="11"/>
        <v>0</v>
      </c>
      <c r="M77" s="27"/>
      <c r="N77" s="27"/>
    </row>
    <row r="78" spans="1:14" x14ac:dyDescent="0.45">
      <c r="A78" s="23">
        <v>41395</v>
      </c>
      <c r="B78" s="29">
        <v>662</v>
      </c>
      <c r="C78" s="29">
        <v>561</v>
      </c>
      <c r="D78" s="33"/>
      <c r="E78" s="33"/>
      <c r="F78" s="6">
        <f t="shared" si="8"/>
        <v>0</v>
      </c>
      <c r="G78" s="6">
        <f t="shared" si="6"/>
        <v>0</v>
      </c>
      <c r="H78" s="6">
        <f t="shared" si="7"/>
        <v>662</v>
      </c>
      <c r="I78" s="6">
        <f t="shared" si="9"/>
        <v>0</v>
      </c>
      <c r="J78" s="33"/>
      <c r="K78" s="6">
        <f t="shared" si="10"/>
        <v>0</v>
      </c>
      <c r="L78" s="6">
        <f t="shared" si="11"/>
        <v>0</v>
      </c>
      <c r="M78" s="27"/>
      <c r="N78" s="27"/>
    </row>
    <row r="79" spans="1:14" x14ac:dyDescent="0.45">
      <c r="A79" s="23">
        <v>41426</v>
      </c>
      <c r="B79" s="29">
        <v>494</v>
      </c>
      <c r="C79" s="29">
        <v>579</v>
      </c>
      <c r="D79" s="33"/>
      <c r="E79" s="33"/>
      <c r="F79" s="6">
        <f t="shared" si="8"/>
        <v>0</v>
      </c>
      <c r="G79" s="6">
        <f t="shared" si="6"/>
        <v>0</v>
      </c>
      <c r="H79" s="6">
        <f t="shared" si="7"/>
        <v>494</v>
      </c>
      <c r="I79" s="6">
        <f t="shared" si="9"/>
        <v>0</v>
      </c>
      <c r="J79" s="33"/>
      <c r="K79" s="6">
        <f t="shared" si="10"/>
        <v>0</v>
      </c>
      <c r="L79" s="6">
        <f t="shared" si="11"/>
        <v>0</v>
      </c>
      <c r="M79" s="27"/>
      <c r="N79" s="27"/>
    </row>
    <row r="80" spans="1:14" x14ac:dyDescent="0.45">
      <c r="A80" s="23">
        <v>41456</v>
      </c>
      <c r="B80" s="29">
        <v>513</v>
      </c>
      <c r="C80" s="29">
        <v>472</v>
      </c>
      <c r="D80" s="33"/>
      <c r="E80" s="33"/>
      <c r="F80" s="6">
        <f t="shared" si="8"/>
        <v>0</v>
      </c>
      <c r="G80" s="6">
        <f t="shared" si="6"/>
        <v>0</v>
      </c>
      <c r="H80" s="6">
        <f t="shared" si="7"/>
        <v>513</v>
      </c>
      <c r="I80" s="6">
        <f t="shared" si="9"/>
        <v>0</v>
      </c>
      <c r="J80" s="33"/>
      <c r="K80" s="6">
        <f t="shared" si="10"/>
        <v>0</v>
      </c>
      <c r="L80" s="6">
        <f t="shared" si="11"/>
        <v>0</v>
      </c>
      <c r="M80" s="27"/>
      <c r="N80" s="27"/>
    </row>
    <row r="81" spans="1:14" x14ac:dyDescent="0.45">
      <c r="A81" s="23">
        <v>41487</v>
      </c>
      <c r="B81" s="29">
        <v>620</v>
      </c>
      <c r="C81" s="29">
        <v>553</v>
      </c>
      <c r="D81" s="33"/>
      <c r="E81" s="33"/>
      <c r="F81" s="6">
        <f t="shared" si="8"/>
        <v>0</v>
      </c>
      <c r="G81" s="6">
        <f t="shared" si="6"/>
        <v>0</v>
      </c>
      <c r="H81" s="6">
        <f t="shared" si="7"/>
        <v>620</v>
      </c>
      <c r="I81" s="6">
        <f t="shared" si="9"/>
        <v>0</v>
      </c>
      <c r="J81" s="33"/>
      <c r="K81" s="6">
        <f t="shared" si="10"/>
        <v>0</v>
      </c>
      <c r="L81" s="6">
        <f t="shared" si="11"/>
        <v>0</v>
      </c>
      <c r="M81" s="27"/>
      <c r="N81" s="27"/>
    </row>
    <row r="82" spans="1:14" x14ac:dyDescent="0.45">
      <c r="A82" s="23">
        <v>41518</v>
      </c>
      <c r="B82" s="29">
        <v>681</v>
      </c>
      <c r="C82" s="29">
        <v>603</v>
      </c>
      <c r="D82" s="33"/>
      <c r="E82" s="33"/>
      <c r="F82" s="6">
        <f t="shared" si="8"/>
        <v>0</v>
      </c>
      <c r="G82" s="6">
        <f t="shared" si="6"/>
        <v>0</v>
      </c>
      <c r="H82" s="6">
        <f t="shared" si="7"/>
        <v>681</v>
      </c>
      <c r="I82" s="6">
        <f t="shared" si="9"/>
        <v>0</v>
      </c>
      <c r="J82" s="33"/>
      <c r="K82" s="6">
        <f t="shared" si="10"/>
        <v>0</v>
      </c>
      <c r="L82" s="6">
        <f t="shared" si="11"/>
        <v>0</v>
      </c>
      <c r="M82" s="27"/>
      <c r="N82" s="27"/>
    </row>
    <row r="83" spans="1:14" x14ac:dyDescent="0.45">
      <c r="A83" s="23">
        <v>41548</v>
      </c>
      <c r="B83" s="29">
        <v>579</v>
      </c>
      <c r="C83" s="29">
        <v>702</v>
      </c>
      <c r="D83" s="33"/>
      <c r="E83" s="33"/>
      <c r="F83" s="6">
        <f t="shared" si="8"/>
        <v>0</v>
      </c>
      <c r="G83" s="6">
        <f t="shared" si="6"/>
        <v>0</v>
      </c>
      <c r="H83" s="6">
        <f t="shared" si="7"/>
        <v>579</v>
      </c>
      <c r="I83" s="6">
        <f t="shared" si="9"/>
        <v>0</v>
      </c>
      <c r="J83" s="33"/>
      <c r="K83" s="6">
        <f t="shared" si="10"/>
        <v>0</v>
      </c>
      <c r="L83" s="6">
        <f t="shared" si="11"/>
        <v>0</v>
      </c>
      <c r="M83" s="27"/>
      <c r="N83" s="27"/>
    </row>
    <row r="84" spans="1:14" x14ac:dyDescent="0.45">
      <c r="A84" s="23">
        <v>41579</v>
      </c>
      <c r="B84" s="29">
        <v>586</v>
      </c>
      <c r="C84" s="29">
        <v>693</v>
      </c>
      <c r="D84" s="33"/>
      <c r="E84" s="33"/>
      <c r="F84" s="6">
        <f t="shared" si="8"/>
        <v>0</v>
      </c>
      <c r="G84" s="6">
        <f t="shared" si="6"/>
        <v>0</v>
      </c>
      <c r="H84" s="6">
        <f t="shared" si="7"/>
        <v>586</v>
      </c>
      <c r="I84" s="6">
        <f t="shared" si="9"/>
        <v>0</v>
      </c>
      <c r="J84" s="33"/>
      <c r="K84" s="6">
        <f t="shared" si="10"/>
        <v>0</v>
      </c>
      <c r="L84" s="6">
        <f t="shared" si="11"/>
        <v>0</v>
      </c>
      <c r="M84" s="27"/>
      <c r="N84" s="27"/>
    </row>
    <row r="85" spans="1:14" x14ac:dyDescent="0.45">
      <c r="A85" s="23">
        <v>41609</v>
      </c>
      <c r="B85" s="29">
        <v>437</v>
      </c>
      <c r="C85" s="29">
        <v>550</v>
      </c>
      <c r="D85" s="33"/>
      <c r="E85" s="33"/>
      <c r="F85" s="6">
        <f t="shared" si="8"/>
        <v>0</v>
      </c>
      <c r="G85" s="6">
        <f t="shared" si="6"/>
        <v>0</v>
      </c>
      <c r="H85" s="6">
        <f t="shared" si="7"/>
        <v>437</v>
      </c>
      <c r="I85" s="6">
        <f t="shared" si="9"/>
        <v>0</v>
      </c>
      <c r="J85" s="33"/>
      <c r="K85" s="6">
        <f t="shared" si="10"/>
        <v>0</v>
      </c>
      <c r="L85" s="6">
        <f t="shared" si="11"/>
        <v>0</v>
      </c>
      <c r="M85" s="27"/>
      <c r="N85" s="27"/>
    </row>
    <row r="86" spans="1:14" x14ac:dyDescent="0.45">
      <c r="A86" s="23">
        <v>41640</v>
      </c>
      <c r="B86" s="29">
        <v>919</v>
      </c>
      <c r="C86" s="29">
        <v>487</v>
      </c>
      <c r="D86" s="33"/>
      <c r="E86" s="33"/>
      <c r="F86" s="6">
        <f t="shared" si="8"/>
        <v>0</v>
      </c>
      <c r="G86" s="6">
        <f t="shared" si="6"/>
        <v>0</v>
      </c>
      <c r="H86" s="6">
        <f t="shared" si="7"/>
        <v>919</v>
      </c>
      <c r="I86" s="6">
        <f t="shared" si="9"/>
        <v>0</v>
      </c>
      <c r="J86" s="33"/>
      <c r="K86" s="6">
        <f t="shared" si="10"/>
        <v>0</v>
      </c>
      <c r="L86" s="6">
        <f t="shared" si="11"/>
        <v>0</v>
      </c>
      <c r="M86" s="27"/>
      <c r="N86" s="27"/>
    </row>
    <row r="87" spans="1:14" x14ac:dyDescent="0.45">
      <c r="A87" s="23">
        <v>41671</v>
      </c>
      <c r="B87" s="29">
        <v>896</v>
      </c>
      <c r="C87" s="29">
        <v>624</v>
      </c>
      <c r="D87" s="33"/>
      <c r="E87" s="33"/>
      <c r="F87" s="6">
        <f t="shared" si="8"/>
        <v>0</v>
      </c>
      <c r="G87" s="6">
        <f t="shared" si="6"/>
        <v>0</v>
      </c>
      <c r="H87" s="6">
        <f t="shared" si="7"/>
        <v>896</v>
      </c>
      <c r="I87" s="6">
        <f t="shared" si="9"/>
        <v>0</v>
      </c>
      <c r="J87" s="33"/>
      <c r="K87" s="6">
        <f t="shared" si="10"/>
        <v>0</v>
      </c>
      <c r="L87" s="6">
        <f t="shared" si="11"/>
        <v>0</v>
      </c>
      <c r="M87" s="27"/>
      <c r="N87" s="27"/>
    </row>
    <row r="88" spans="1:14" x14ac:dyDescent="0.45">
      <c r="A88" s="23">
        <v>41699</v>
      </c>
      <c r="B88" s="29">
        <v>1016</v>
      </c>
      <c r="C88" s="29">
        <v>788</v>
      </c>
      <c r="D88" s="33"/>
      <c r="E88" s="33"/>
      <c r="F88" s="6">
        <f t="shared" si="8"/>
        <v>0</v>
      </c>
      <c r="G88" s="6">
        <f t="shared" si="6"/>
        <v>0</v>
      </c>
      <c r="H88" s="6">
        <f t="shared" si="7"/>
        <v>1016</v>
      </c>
      <c r="I88" s="6">
        <f t="shared" si="9"/>
        <v>0</v>
      </c>
      <c r="J88" s="33"/>
      <c r="K88" s="6">
        <f t="shared" si="10"/>
        <v>0</v>
      </c>
      <c r="L88" s="6">
        <f t="shared" si="11"/>
        <v>0</v>
      </c>
      <c r="M88" s="27"/>
      <c r="N88" s="27"/>
    </row>
    <row r="89" spans="1:14" x14ac:dyDescent="0.45">
      <c r="A89" s="23">
        <v>41730</v>
      </c>
      <c r="B89" s="29">
        <v>946</v>
      </c>
      <c r="C89" s="29">
        <v>938</v>
      </c>
      <c r="D89" s="33"/>
      <c r="E89" s="33"/>
      <c r="F89" s="6">
        <f t="shared" si="8"/>
        <v>0</v>
      </c>
      <c r="G89" s="6">
        <f t="shared" si="6"/>
        <v>0</v>
      </c>
      <c r="H89" s="6">
        <f t="shared" si="7"/>
        <v>946</v>
      </c>
      <c r="I89" s="6">
        <f t="shared" si="9"/>
        <v>0</v>
      </c>
      <c r="J89" s="33"/>
      <c r="K89" s="6">
        <f t="shared" si="10"/>
        <v>0</v>
      </c>
      <c r="L89" s="6">
        <f t="shared" si="11"/>
        <v>0</v>
      </c>
      <c r="M89" s="27"/>
      <c r="N89" s="27"/>
    </row>
    <row r="90" spans="1:14" x14ac:dyDescent="0.45">
      <c r="A90" s="23">
        <v>41760</v>
      </c>
      <c r="B90" s="29">
        <v>733</v>
      </c>
      <c r="C90" s="29">
        <v>972</v>
      </c>
      <c r="D90" s="33"/>
      <c r="E90" s="33"/>
      <c r="F90" s="6">
        <f t="shared" si="8"/>
        <v>0</v>
      </c>
      <c r="G90" s="6">
        <f t="shared" si="6"/>
        <v>0</v>
      </c>
      <c r="H90" s="6">
        <f t="shared" si="7"/>
        <v>733</v>
      </c>
      <c r="I90" s="6">
        <f t="shared" si="9"/>
        <v>0</v>
      </c>
      <c r="J90" s="33"/>
      <c r="K90" s="6">
        <f t="shared" si="10"/>
        <v>0</v>
      </c>
      <c r="L90" s="6">
        <f t="shared" si="11"/>
        <v>0</v>
      </c>
      <c r="M90" s="27"/>
      <c r="N90" s="27"/>
    </row>
    <row r="91" spans="1:14" x14ac:dyDescent="0.45">
      <c r="A91" s="23">
        <v>41791</v>
      </c>
      <c r="B91" s="29">
        <v>644</v>
      </c>
      <c r="C91" s="29">
        <v>914</v>
      </c>
      <c r="D91" s="33"/>
      <c r="E91" s="33"/>
      <c r="F91" s="6">
        <f t="shared" si="8"/>
        <v>0</v>
      </c>
      <c r="G91" s="6">
        <f t="shared" si="6"/>
        <v>0</v>
      </c>
      <c r="H91" s="6">
        <f t="shared" si="7"/>
        <v>644</v>
      </c>
      <c r="I91" s="6">
        <f t="shared" si="9"/>
        <v>0</v>
      </c>
      <c r="J91" s="33"/>
      <c r="K91" s="6">
        <f t="shared" si="10"/>
        <v>0</v>
      </c>
      <c r="L91" s="6">
        <f t="shared" si="11"/>
        <v>0</v>
      </c>
      <c r="M91" s="27"/>
      <c r="N91" s="27"/>
    </row>
    <row r="92" spans="1:14" x14ac:dyDescent="0.45">
      <c r="A92" s="23">
        <v>41821</v>
      </c>
      <c r="B92" s="29">
        <v>670</v>
      </c>
      <c r="C92" s="29">
        <v>730</v>
      </c>
      <c r="D92" s="33"/>
      <c r="E92" s="33"/>
      <c r="F92" s="6">
        <f t="shared" si="8"/>
        <v>0</v>
      </c>
      <c r="G92" s="6">
        <f t="shared" si="6"/>
        <v>0</v>
      </c>
      <c r="H92" s="6">
        <f t="shared" si="7"/>
        <v>670</v>
      </c>
      <c r="I92" s="6">
        <f t="shared" si="9"/>
        <v>0</v>
      </c>
      <c r="J92" s="33"/>
      <c r="K92" s="6">
        <f t="shared" si="10"/>
        <v>0</v>
      </c>
      <c r="L92" s="6">
        <f t="shared" si="11"/>
        <v>0</v>
      </c>
      <c r="M92" s="27"/>
      <c r="N92" s="27"/>
    </row>
    <row r="93" spans="1:14" x14ac:dyDescent="0.45">
      <c r="A93" s="23">
        <v>41852</v>
      </c>
      <c r="B93" s="29">
        <v>816</v>
      </c>
      <c r="C93" s="29">
        <v>827</v>
      </c>
      <c r="D93" s="33"/>
      <c r="E93" s="33"/>
      <c r="F93" s="6">
        <f t="shared" si="8"/>
        <v>0</v>
      </c>
      <c r="G93" s="6">
        <f t="shared" si="6"/>
        <v>0</v>
      </c>
      <c r="H93" s="6">
        <f t="shared" si="7"/>
        <v>816</v>
      </c>
      <c r="I93" s="6">
        <f t="shared" si="9"/>
        <v>0</v>
      </c>
      <c r="J93" s="33"/>
      <c r="K93" s="6">
        <f t="shared" si="10"/>
        <v>0</v>
      </c>
      <c r="L93" s="6">
        <f t="shared" si="11"/>
        <v>0</v>
      </c>
      <c r="M93" s="27"/>
      <c r="N93" s="27"/>
    </row>
    <row r="94" spans="1:14" x14ac:dyDescent="0.45">
      <c r="A94" s="23">
        <v>41883</v>
      </c>
      <c r="B94" s="29">
        <v>670</v>
      </c>
      <c r="C94" s="29">
        <v>874</v>
      </c>
      <c r="D94" s="33"/>
      <c r="E94" s="33"/>
      <c r="F94" s="6">
        <f t="shared" si="8"/>
        <v>0</v>
      </c>
      <c r="G94" s="6">
        <f t="shared" si="6"/>
        <v>0</v>
      </c>
      <c r="H94" s="6">
        <f t="shared" si="7"/>
        <v>670</v>
      </c>
      <c r="I94" s="6">
        <f t="shared" si="9"/>
        <v>0</v>
      </c>
      <c r="J94" s="33"/>
      <c r="K94" s="6">
        <f t="shared" si="10"/>
        <v>0</v>
      </c>
      <c r="L94" s="6">
        <f t="shared" si="11"/>
        <v>0</v>
      </c>
      <c r="M94" s="27"/>
      <c r="N94" s="27"/>
    </row>
    <row r="95" spans="1:14" x14ac:dyDescent="0.45">
      <c r="A95" s="23">
        <v>41913</v>
      </c>
      <c r="B95" s="29">
        <v>778</v>
      </c>
      <c r="C95" s="29">
        <v>900</v>
      </c>
      <c r="D95" s="33"/>
      <c r="E95" s="33"/>
      <c r="F95" s="6">
        <f t="shared" si="8"/>
        <v>0</v>
      </c>
      <c r="G95" s="6">
        <f t="shared" si="6"/>
        <v>0</v>
      </c>
      <c r="H95" s="6">
        <f t="shared" si="7"/>
        <v>778</v>
      </c>
      <c r="I95" s="6">
        <f t="shared" si="9"/>
        <v>0</v>
      </c>
      <c r="J95" s="33"/>
      <c r="K95" s="6">
        <f t="shared" si="10"/>
        <v>0</v>
      </c>
      <c r="L95" s="6">
        <f t="shared" si="11"/>
        <v>0</v>
      </c>
      <c r="M95" s="27"/>
      <c r="N95" s="27"/>
    </row>
    <row r="96" spans="1:14" x14ac:dyDescent="0.45">
      <c r="A96" s="23">
        <v>41944</v>
      </c>
      <c r="B96" s="29">
        <v>710</v>
      </c>
      <c r="C96" s="29">
        <v>892</v>
      </c>
      <c r="D96" s="33"/>
      <c r="E96" s="33"/>
      <c r="F96" s="6">
        <f t="shared" si="8"/>
        <v>0</v>
      </c>
      <c r="G96" s="6">
        <f t="shared" si="6"/>
        <v>0</v>
      </c>
      <c r="H96" s="6">
        <f t="shared" si="7"/>
        <v>710</v>
      </c>
      <c r="I96" s="6">
        <f t="shared" si="9"/>
        <v>0</v>
      </c>
      <c r="J96" s="33"/>
      <c r="K96" s="6">
        <f t="shared" si="10"/>
        <v>0</v>
      </c>
      <c r="L96" s="6">
        <f t="shared" si="11"/>
        <v>0</v>
      </c>
      <c r="M96" s="27"/>
      <c r="N96" s="27"/>
    </row>
    <row r="97" spans="1:14" x14ac:dyDescent="0.45">
      <c r="A97" s="23">
        <v>41974</v>
      </c>
      <c r="B97" s="29">
        <v>804</v>
      </c>
      <c r="C97" s="29">
        <v>687</v>
      </c>
      <c r="D97" s="33"/>
      <c r="E97" s="33"/>
      <c r="F97" s="6">
        <f t="shared" si="8"/>
        <v>0</v>
      </c>
      <c r="G97" s="6">
        <f t="shared" si="6"/>
        <v>0</v>
      </c>
      <c r="H97" s="6">
        <f t="shared" si="7"/>
        <v>804</v>
      </c>
      <c r="I97" s="6">
        <f t="shared" si="9"/>
        <v>0</v>
      </c>
      <c r="J97" s="33"/>
      <c r="K97" s="6">
        <f t="shared" si="10"/>
        <v>0</v>
      </c>
      <c r="L97" s="6">
        <f t="shared" si="11"/>
        <v>0</v>
      </c>
      <c r="M97" s="27"/>
      <c r="N97" s="27"/>
    </row>
    <row r="98" spans="1:14" x14ac:dyDescent="0.45">
      <c r="A98" s="23">
        <v>42005</v>
      </c>
      <c r="B98" s="29">
        <v>649</v>
      </c>
      <c r="C98" s="29">
        <v>688</v>
      </c>
      <c r="D98" s="33"/>
      <c r="E98" s="33"/>
      <c r="F98" s="6">
        <f t="shared" si="8"/>
        <v>0</v>
      </c>
      <c r="G98" s="6">
        <f t="shared" si="6"/>
        <v>0</v>
      </c>
      <c r="H98" s="6">
        <f t="shared" si="7"/>
        <v>649</v>
      </c>
      <c r="I98" s="6">
        <f t="shared" si="9"/>
        <v>0</v>
      </c>
      <c r="J98" s="33"/>
      <c r="K98" s="6">
        <f t="shared" si="10"/>
        <v>0</v>
      </c>
      <c r="L98" s="6">
        <f t="shared" si="11"/>
        <v>0</v>
      </c>
      <c r="M98" s="27"/>
      <c r="N98" s="27"/>
    </row>
    <row r="99" spans="1:14" x14ac:dyDescent="0.45">
      <c r="A99" s="23">
        <v>42036</v>
      </c>
      <c r="B99" s="29">
        <v>636</v>
      </c>
      <c r="C99" s="29">
        <v>658</v>
      </c>
      <c r="D99" s="33"/>
      <c r="E99" s="33"/>
      <c r="F99" s="6">
        <f t="shared" si="8"/>
        <v>0</v>
      </c>
      <c r="G99" s="6">
        <f t="shared" si="6"/>
        <v>0</v>
      </c>
      <c r="H99" s="6">
        <f t="shared" si="7"/>
        <v>636</v>
      </c>
      <c r="I99" s="6">
        <f t="shared" si="9"/>
        <v>0</v>
      </c>
      <c r="J99" s="33"/>
      <c r="K99" s="6">
        <f t="shared" si="10"/>
        <v>0</v>
      </c>
      <c r="L99" s="6">
        <f t="shared" si="11"/>
        <v>0</v>
      </c>
      <c r="M99" s="27"/>
      <c r="N99" s="27"/>
    </row>
    <row r="100" spans="1:14" x14ac:dyDescent="0.45">
      <c r="A100" s="23">
        <v>42064</v>
      </c>
      <c r="B100" s="29">
        <v>785</v>
      </c>
      <c r="C100" s="29">
        <v>685</v>
      </c>
      <c r="D100" s="33"/>
      <c r="E100" s="33"/>
      <c r="F100" s="6">
        <f t="shared" si="8"/>
        <v>0</v>
      </c>
      <c r="G100" s="6">
        <f t="shared" si="6"/>
        <v>0</v>
      </c>
      <c r="H100" s="6">
        <f t="shared" si="7"/>
        <v>785</v>
      </c>
      <c r="I100" s="6">
        <f t="shared" si="9"/>
        <v>0</v>
      </c>
      <c r="J100" s="33"/>
      <c r="K100" s="6">
        <f t="shared" si="10"/>
        <v>0</v>
      </c>
      <c r="L100" s="6">
        <f t="shared" si="11"/>
        <v>0</v>
      </c>
      <c r="M100" s="27"/>
      <c r="N100" s="27"/>
    </row>
    <row r="101" spans="1:14" x14ac:dyDescent="0.45">
      <c r="A101" s="23">
        <v>42095</v>
      </c>
      <c r="B101" s="29">
        <v>733</v>
      </c>
      <c r="C101" s="29">
        <v>736</v>
      </c>
      <c r="D101" s="33"/>
      <c r="E101" s="33"/>
      <c r="F101" s="6">
        <f t="shared" si="8"/>
        <v>0</v>
      </c>
      <c r="G101" s="6">
        <f t="shared" si="6"/>
        <v>0</v>
      </c>
      <c r="H101" s="6">
        <f t="shared" si="7"/>
        <v>733</v>
      </c>
      <c r="I101" s="6">
        <f t="shared" si="9"/>
        <v>0</v>
      </c>
      <c r="J101" s="33"/>
      <c r="K101" s="6">
        <f t="shared" si="10"/>
        <v>0</v>
      </c>
      <c r="L101" s="6">
        <f t="shared" si="11"/>
        <v>0</v>
      </c>
      <c r="M101" s="27"/>
      <c r="N101" s="27"/>
    </row>
    <row r="102" spans="1:14" x14ac:dyDescent="0.45">
      <c r="A102" s="23">
        <v>42125</v>
      </c>
      <c r="B102" s="29">
        <v>693</v>
      </c>
      <c r="C102" s="29">
        <v>715</v>
      </c>
      <c r="D102" s="33"/>
      <c r="E102" s="33"/>
      <c r="F102" s="6">
        <f t="shared" si="8"/>
        <v>0</v>
      </c>
      <c r="G102" s="6">
        <f t="shared" si="6"/>
        <v>0</v>
      </c>
      <c r="H102" s="6">
        <f t="shared" si="7"/>
        <v>693</v>
      </c>
      <c r="I102" s="6">
        <f t="shared" si="9"/>
        <v>0</v>
      </c>
      <c r="J102" s="33"/>
      <c r="K102" s="6">
        <f t="shared" si="10"/>
        <v>0</v>
      </c>
      <c r="L102" s="6">
        <f t="shared" si="11"/>
        <v>0</v>
      </c>
      <c r="M102" s="27"/>
      <c r="N102" s="27"/>
    </row>
    <row r="103" spans="1:14" x14ac:dyDescent="0.45">
      <c r="A103" s="23">
        <v>42156</v>
      </c>
      <c r="B103" s="29">
        <v>849</v>
      </c>
      <c r="C103" s="29">
        <v>686</v>
      </c>
      <c r="D103" s="33"/>
      <c r="E103" s="33"/>
      <c r="F103" s="6">
        <f t="shared" si="8"/>
        <v>0</v>
      </c>
      <c r="G103" s="6">
        <f t="shared" si="6"/>
        <v>0</v>
      </c>
      <c r="H103" s="6">
        <f t="shared" si="7"/>
        <v>849</v>
      </c>
      <c r="I103" s="6">
        <f t="shared" si="9"/>
        <v>0</v>
      </c>
      <c r="J103" s="33"/>
      <c r="K103" s="6">
        <f t="shared" si="10"/>
        <v>0</v>
      </c>
      <c r="L103" s="6">
        <f t="shared" si="11"/>
        <v>0</v>
      </c>
      <c r="M103" s="27"/>
      <c r="N103" s="27"/>
    </row>
    <row r="104" spans="1:14" x14ac:dyDescent="0.45">
      <c r="A104" s="23">
        <v>42186</v>
      </c>
      <c r="B104" s="29">
        <v>617</v>
      </c>
      <c r="C104" s="29">
        <v>633</v>
      </c>
      <c r="D104" s="33"/>
      <c r="E104" s="33"/>
      <c r="F104" s="6">
        <f t="shared" si="8"/>
        <v>0</v>
      </c>
      <c r="G104" s="6">
        <f t="shared" si="6"/>
        <v>0</v>
      </c>
      <c r="H104" s="6">
        <f t="shared" si="7"/>
        <v>617</v>
      </c>
      <c r="I104" s="6">
        <f t="shared" si="9"/>
        <v>0</v>
      </c>
      <c r="J104" s="33"/>
      <c r="K104" s="6">
        <f t="shared" si="10"/>
        <v>0</v>
      </c>
      <c r="L104" s="6">
        <f t="shared" si="11"/>
        <v>0</v>
      </c>
      <c r="M104" s="27"/>
      <c r="N104" s="27"/>
    </row>
    <row r="105" spans="1:14" x14ac:dyDescent="0.45">
      <c r="A105" s="23">
        <v>42217</v>
      </c>
      <c r="B105" s="29">
        <v>860</v>
      </c>
      <c r="C105" s="29">
        <v>720</v>
      </c>
      <c r="D105" s="33"/>
      <c r="E105" s="33"/>
      <c r="F105" s="6">
        <f t="shared" si="8"/>
        <v>0</v>
      </c>
      <c r="G105" s="6">
        <f t="shared" si="6"/>
        <v>0</v>
      </c>
      <c r="H105" s="6">
        <f t="shared" si="7"/>
        <v>860</v>
      </c>
      <c r="I105" s="6">
        <f t="shared" si="9"/>
        <v>0</v>
      </c>
      <c r="J105" s="33"/>
      <c r="K105" s="6">
        <f t="shared" si="10"/>
        <v>0</v>
      </c>
      <c r="L105" s="6">
        <f t="shared" si="11"/>
        <v>0</v>
      </c>
      <c r="M105" s="27"/>
      <c r="N105" s="27"/>
    </row>
    <row r="106" spans="1:14" x14ac:dyDescent="0.45">
      <c r="A106" s="23">
        <v>42248</v>
      </c>
      <c r="B106" s="29">
        <v>777</v>
      </c>
      <c r="C106" s="29">
        <v>807</v>
      </c>
      <c r="D106" s="33"/>
      <c r="E106" s="33"/>
      <c r="F106" s="6">
        <f t="shared" si="8"/>
        <v>0</v>
      </c>
      <c r="G106" s="6">
        <f t="shared" si="6"/>
        <v>0</v>
      </c>
      <c r="H106" s="6">
        <f t="shared" si="7"/>
        <v>777</v>
      </c>
      <c r="I106" s="6">
        <f t="shared" si="9"/>
        <v>0</v>
      </c>
      <c r="J106" s="33"/>
      <c r="K106" s="6">
        <f t="shared" si="10"/>
        <v>0</v>
      </c>
      <c r="L106" s="6">
        <f t="shared" si="11"/>
        <v>0</v>
      </c>
      <c r="M106" s="27"/>
      <c r="N106" s="27"/>
    </row>
    <row r="107" spans="1:14" x14ac:dyDescent="0.45">
      <c r="A107" s="23">
        <v>42278</v>
      </c>
      <c r="B107" s="29">
        <v>1010</v>
      </c>
      <c r="C107" s="29">
        <v>892</v>
      </c>
      <c r="D107" s="33"/>
      <c r="E107" s="33"/>
      <c r="F107" s="6">
        <f t="shared" si="8"/>
        <v>0</v>
      </c>
      <c r="G107" s="6">
        <f t="shared" si="6"/>
        <v>0</v>
      </c>
      <c r="H107" s="6">
        <f t="shared" si="7"/>
        <v>1010</v>
      </c>
      <c r="I107" s="6">
        <f t="shared" si="9"/>
        <v>0</v>
      </c>
      <c r="J107" s="33"/>
      <c r="K107" s="6">
        <f t="shared" si="10"/>
        <v>0</v>
      </c>
      <c r="L107" s="6">
        <f t="shared" si="11"/>
        <v>0</v>
      </c>
      <c r="M107" s="27"/>
      <c r="N107" s="27"/>
    </row>
    <row r="108" spans="1:14" x14ac:dyDescent="0.45">
      <c r="A108" s="23">
        <v>42309</v>
      </c>
      <c r="B108" s="29">
        <v>934</v>
      </c>
      <c r="C108" s="29">
        <v>982</v>
      </c>
      <c r="D108" s="33"/>
      <c r="E108" s="33"/>
      <c r="F108" s="6">
        <f t="shared" si="8"/>
        <v>0</v>
      </c>
      <c r="G108" s="6">
        <f t="shared" si="6"/>
        <v>0</v>
      </c>
      <c r="H108" s="6">
        <f t="shared" si="7"/>
        <v>934</v>
      </c>
      <c r="I108" s="6">
        <f t="shared" si="9"/>
        <v>0</v>
      </c>
      <c r="J108" s="33"/>
      <c r="K108" s="6">
        <f t="shared" si="10"/>
        <v>0</v>
      </c>
      <c r="L108" s="6">
        <f t="shared" si="11"/>
        <v>0</v>
      </c>
      <c r="M108" s="27"/>
      <c r="N108" s="27"/>
    </row>
    <row r="109" spans="1:14" x14ac:dyDescent="0.45">
      <c r="A109" s="23">
        <v>42339</v>
      </c>
      <c r="B109" s="29">
        <v>1024</v>
      </c>
      <c r="C109" s="29">
        <v>823</v>
      </c>
      <c r="D109" s="33"/>
      <c r="E109" s="33"/>
      <c r="F109" s="6">
        <f t="shared" si="8"/>
        <v>0</v>
      </c>
      <c r="G109" s="6">
        <f t="shared" si="6"/>
        <v>0</v>
      </c>
      <c r="H109" s="6">
        <f t="shared" si="7"/>
        <v>1024</v>
      </c>
      <c r="I109" s="6">
        <f t="shared" si="9"/>
        <v>0</v>
      </c>
      <c r="J109" s="33"/>
      <c r="K109" s="6">
        <f t="shared" si="10"/>
        <v>0</v>
      </c>
      <c r="L109" s="6">
        <f t="shared" si="11"/>
        <v>0</v>
      </c>
      <c r="M109" s="27"/>
      <c r="N109" s="27"/>
    </row>
    <row r="110" spans="1:14" x14ac:dyDescent="0.45">
      <c r="A110" s="23">
        <v>42370</v>
      </c>
      <c r="B110" s="29">
        <v>1089</v>
      </c>
      <c r="C110" s="29">
        <v>874</v>
      </c>
      <c r="D110" s="33"/>
      <c r="E110" s="33"/>
      <c r="F110" s="6">
        <f t="shared" si="8"/>
        <v>0</v>
      </c>
      <c r="G110" s="6">
        <f t="shared" si="6"/>
        <v>0</v>
      </c>
      <c r="H110" s="6">
        <f t="shared" si="7"/>
        <v>1089</v>
      </c>
      <c r="I110" s="6">
        <f t="shared" si="9"/>
        <v>0</v>
      </c>
      <c r="J110" s="33"/>
      <c r="K110" s="6">
        <f t="shared" si="10"/>
        <v>0</v>
      </c>
      <c r="L110" s="6">
        <f t="shared" si="11"/>
        <v>0</v>
      </c>
      <c r="M110" s="27"/>
      <c r="N110" s="27"/>
    </row>
    <row r="111" spans="1:14" x14ac:dyDescent="0.45">
      <c r="A111" s="23">
        <v>42401</v>
      </c>
      <c r="B111" s="29">
        <v>899</v>
      </c>
      <c r="C111" s="29">
        <v>962</v>
      </c>
      <c r="D111" s="33"/>
      <c r="E111" s="33"/>
      <c r="F111" s="6">
        <f t="shared" si="8"/>
        <v>0</v>
      </c>
      <c r="G111" s="6">
        <f t="shared" si="6"/>
        <v>0</v>
      </c>
      <c r="H111" s="6">
        <f t="shared" si="7"/>
        <v>899</v>
      </c>
      <c r="I111" s="6">
        <f t="shared" si="9"/>
        <v>0</v>
      </c>
      <c r="J111" s="33"/>
      <c r="K111" s="6">
        <f t="shared" si="10"/>
        <v>0</v>
      </c>
      <c r="L111" s="6">
        <f t="shared" si="11"/>
        <v>0</v>
      </c>
      <c r="M111" s="27"/>
      <c r="N111" s="27"/>
    </row>
    <row r="112" spans="1:14" x14ac:dyDescent="0.45">
      <c r="A112" s="23">
        <v>42430</v>
      </c>
      <c r="B112" s="29">
        <v>933</v>
      </c>
      <c r="C112" s="29">
        <v>1043</v>
      </c>
      <c r="D112" s="33"/>
      <c r="E112" s="33"/>
      <c r="F112" s="6">
        <f t="shared" si="8"/>
        <v>0</v>
      </c>
      <c r="G112" s="6">
        <f t="shared" si="6"/>
        <v>0</v>
      </c>
      <c r="H112" s="6">
        <f t="shared" si="7"/>
        <v>933</v>
      </c>
      <c r="I112" s="6">
        <f t="shared" si="9"/>
        <v>0</v>
      </c>
      <c r="J112" s="33"/>
      <c r="K112" s="6">
        <f t="shared" si="10"/>
        <v>0</v>
      </c>
      <c r="L112" s="6">
        <f t="shared" si="11"/>
        <v>0</v>
      </c>
      <c r="M112" s="27"/>
      <c r="N112" s="27"/>
    </row>
    <row r="113" spans="1:14" x14ac:dyDescent="0.45">
      <c r="A113" s="23">
        <v>42461</v>
      </c>
      <c r="B113" s="29">
        <v>1052</v>
      </c>
      <c r="C113" s="29">
        <v>1076</v>
      </c>
      <c r="D113" s="33"/>
      <c r="E113" s="33"/>
      <c r="F113" s="6">
        <f t="shared" si="8"/>
        <v>0</v>
      </c>
      <c r="G113" s="6">
        <f t="shared" si="6"/>
        <v>0</v>
      </c>
      <c r="H113" s="6">
        <f t="shared" si="7"/>
        <v>1052</v>
      </c>
      <c r="I113" s="6">
        <f t="shared" si="9"/>
        <v>0</v>
      </c>
      <c r="J113" s="33"/>
      <c r="K113" s="6">
        <f t="shared" si="10"/>
        <v>0</v>
      </c>
      <c r="L113" s="6">
        <f t="shared" si="11"/>
        <v>0</v>
      </c>
      <c r="M113" s="27"/>
      <c r="N113" s="27"/>
    </row>
    <row r="114" spans="1:14" x14ac:dyDescent="0.45">
      <c r="A114" s="23">
        <v>42491</v>
      </c>
      <c r="B114" s="29">
        <v>832</v>
      </c>
      <c r="C114" s="29">
        <v>1076</v>
      </c>
      <c r="D114" s="33"/>
      <c r="E114" s="33"/>
      <c r="F114" s="6">
        <f t="shared" si="8"/>
        <v>0</v>
      </c>
      <c r="G114" s="6">
        <f t="shared" si="6"/>
        <v>0</v>
      </c>
      <c r="H114" s="6">
        <f t="shared" si="7"/>
        <v>832</v>
      </c>
      <c r="I114" s="6">
        <f t="shared" si="9"/>
        <v>0</v>
      </c>
      <c r="J114" s="33"/>
      <c r="K114" s="6">
        <f t="shared" si="10"/>
        <v>0</v>
      </c>
      <c r="L114" s="6">
        <f t="shared" si="11"/>
        <v>0</v>
      </c>
      <c r="M114" s="27"/>
      <c r="N114" s="27"/>
    </row>
    <row r="115" spans="1:14" x14ac:dyDescent="0.45">
      <c r="A115" s="23">
        <v>42522</v>
      </c>
      <c r="B115" s="29">
        <v>808</v>
      </c>
      <c r="C115" s="29">
        <v>992</v>
      </c>
      <c r="D115" s="33"/>
      <c r="E115" s="33"/>
      <c r="F115" s="6">
        <f t="shared" si="8"/>
        <v>0</v>
      </c>
      <c r="G115" s="6">
        <f t="shared" si="6"/>
        <v>0</v>
      </c>
      <c r="H115" s="6">
        <f t="shared" si="7"/>
        <v>808</v>
      </c>
      <c r="I115" s="6">
        <f t="shared" si="9"/>
        <v>0</v>
      </c>
      <c r="J115" s="33"/>
      <c r="K115" s="6">
        <f t="shared" si="10"/>
        <v>0</v>
      </c>
      <c r="L115" s="6">
        <f t="shared" si="11"/>
        <v>0</v>
      </c>
      <c r="M115" s="27"/>
      <c r="N115" s="27"/>
    </row>
    <row r="116" spans="1:14" x14ac:dyDescent="0.45">
      <c r="A116" s="23">
        <v>42552</v>
      </c>
      <c r="B116" s="29">
        <v>636</v>
      </c>
      <c r="C116" s="29">
        <v>804</v>
      </c>
      <c r="D116" s="33"/>
      <c r="E116" s="33"/>
      <c r="F116" s="6">
        <f t="shared" si="8"/>
        <v>0</v>
      </c>
      <c r="G116" s="6">
        <f t="shared" si="6"/>
        <v>0</v>
      </c>
      <c r="H116" s="6">
        <f t="shared" si="7"/>
        <v>636</v>
      </c>
      <c r="I116" s="6">
        <f t="shared" si="9"/>
        <v>0</v>
      </c>
      <c r="J116" s="33"/>
      <c r="K116" s="6">
        <f t="shared" si="10"/>
        <v>0</v>
      </c>
      <c r="L116" s="6">
        <f t="shared" si="11"/>
        <v>0</v>
      </c>
      <c r="M116" s="27"/>
      <c r="N116" s="27"/>
    </row>
    <row r="117" spans="1:14" x14ac:dyDescent="0.45">
      <c r="A117" s="23">
        <v>42583</v>
      </c>
      <c r="B117" s="29">
        <v>1031</v>
      </c>
      <c r="C117" s="29">
        <v>851</v>
      </c>
      <c r="D117" s="33"/>
      <c r="E117" s="33"/>
      <c r="F117" s="6">
        <f t="shared" si="8"/>
        <v>0</v>
      </c>
      <c r="G117" s="6">
        <f t="shared" si="6"/>
        <v>0</v>
      </c>
      <c r="H117" s="6">
        <f t="shared" si="7"/>
        <v>1031</v>
      </c>
      <c r="I117" s="6">
        <f t="shared" si="9"/>
        <v>0</v>
      </c>
      <c r="J117" s="33"/>
      <c r="K117" s="6">
        <f t="shared" si="10"/>
        <v>0</v>
      </c>
      <c r="L117" s="6">
        <f t="shared" si="11"/>
        <v>0</v>
      </c>
      <c r="M117" s="27"/>
      <c r="N117" s="27"/>
    </row>
    <row r="118" spans="1:14" x14ac:dyDescent="0.45">
      <c r="A118" s="23">
        <v>42614</v>
      </c>
      <c r="B118" s="29">
        <v>1193</v>
      </c>
      <c r="C118" s="29">
        <v>946</v>
      </c>
      <c r="D118" s="33"/>
      <c r="E118" s="33"/>
      <c r="F118" s="6">
        <f t="shared" si="8"/>
        <v>0</v>
      </c>
      <c r="G118" s="6">
        <f t="shared" si="6"/>
        <v>0</v>
      </c>
      <c r="H118" s="6">
        <f t="shared" si="7"/>
        <v>1193</v>
      </c>
      <c r="I118" s="6">
        <f t="shared" si="9"/>
        <v>0</v>
      </c>
      <c r="J118" s="33"/>
      <c r="K118" s="6">
        <f t="shared" si="10"/>
        <v>0</v>
      </c>
      <c r="L118" s="6">
        <f t="shared" si="11"/>
        <v>0</v>
      </c>
      <c r="M118" s="27"/>
      <c r="N118" s="27"/>
    </row>
    <row r="119" spans="1:14" x14ac:dyDescent="0.45">
      <c r="A119" s="23">
        <v>42644</v>
      </c>
      <c r="B119" s="29">
        <v>1096</v>
      </c>
      <c r="C119" s="29">
        <v>1145</v>
      </c>
      <c r="D119" s="33"/>
      <c r="E119" s="33"/>
      <c r="F119" s="6">
        <f t="shared" si="8"/>
        <v>0</v>
      </c>
      <c r="G119" s="6">
        <f t="shared" si="6"/>
        <v>0</v>
      </c>
      <c r="H119" s="6">
        <f t="shared" si="7"/>
        <v>1096</v>
      </c>
      <c r="I119" s="6">
        <f t="shared" si="9"/>
        <v>0</v>
      </c>
      <c r="J119" s="33"/>
      <c r="K119" s="6">
        <f t="shared" si="10"/>
        <v>0</v>
      </c>
      <c r="L119" s="6">
        <f t="shared" si="11"/>
        <v>0</v>
      </c>
      <c r="M119" s="27"/>
      <c r="N119" s="27"/>
    </row>
    <row r="120" spans="1:14" x14ac:dyDescent="0.45">
      <c r="A120" s="23">
        <v>42675</v>
      </c>
      <c r="B120" s="29">
        <v>1663</v>
      </c>
      <c r="C120" s="29">
        <v>1190</v>
      </c>
      <c r="D120" s="33"/>
      <c r="E120" s="33"/>
      <c r="F120" s="6">
        <f t="shared" si="8"/>
        <v>0</v>
      </c>
      <c r="G120" s="6">
        <f t="shared" si="6"/>
        <v>0</v>
      </c>
      <c r="H120" s="6">
        <f t="shared" si="7"/>
        <v>1663</v>
      </c>
      <c r="I120" s="6">
        <f t="shared" si="9"/>
        <v>0</v>
      </c>
      <c r="J120" s="33"/>
      <c r="K120" s="6">
        <f t="shared" si="10"/>
        <v>0</v>
      </c>
      <c r="L120" s="6">
        <f t="shared" si="11"/>
        <v>0</v>
      </c>
      <c r="M120" s="27"/>
      <c r="N120" s="27"/>
    </row>
    <row r="121" spans="1:14" x14ac:dyDescent="0.45">
      <c r="A121" s="23">
        <v>42705</v>
      </c>
      <c r="B121" s="29">
        <v>866</v>
      </c>
      <c r="C121" s="29">
        <v>1151</v>
      </c>
      <c r="D121" s="33"/>
      <c r="E121" s="33"/>
      <c r="F121" s="6">
        <f t="shared" si="8"/>
        <v>0</v>
      </c>
      <c r="G121" s="6">
        <f t="shared" si="6"/>
        <v>0</v>
      </c>
      <c r="H121" s="6">
        <f t="shared" si="7"/>
        <v>866</v>
      </c>
      <c r="I121" s="6">
        <f t="shared" si="9"/>
        <v>0</v>
      </c>
      <c r="J121" s="33"/>
      <c r="K121" s="6">
        <f t="shared" si="10"/>
        <v>0</v>
      </c>
      <c r="L121" s="6">
        <f t="shared" si="11"/>
        <v>0</v>
      </c>
      <c r="M121" s="27"/>
      <c r="N121" s="27"/>
    </row>
    <row r="122" spans="1:14" x14ac:dyDescent="0.45">
      <c r="A122" s="23">
        <v>42736</v>
      </c>
      <c r="B122" s="29">
        <v>1540</v>
      </c>
      <c r="C122" s="29">
        <v>1044</v>
      </c>
      <c r="D122" s="33"/>
      <c r="E122" s="33"/>
      <c r="F122" s="6">
        <f t="shared" si="8"/>
        <v>0</v>
      </c>
      <c r="G122" s="6">
        <f t="shared" si="6"/>
        <v>0</v>
      </c>
      <c r="H122" s="6">
        <f t="shared" si="7"/>
        <v>1540</v>
      </c>
      <c r="I122" s="6">
        <f t="shared" si="9"/>
        <v>0</v>
      </c>
      <c r="J122" s="33"/>
      <c r="K122" s="6">
        <f t="shared" si="10"/>
        <v>0</v>
      </c>
      <c r="L122" s="6">
        <f t="shared" si="11"/>
        <v>0</v>
      </c>
      <c r="M122" s="27"/>
      <c r="N122" s="27"/>
    </row>
    <row r="123" spans="1:14" x14ac:dyDescent="0.45">
      <c r="A123" s="23">
        <v>42767</v>
      </c>
      <c r="B123" s="29"/>
      <c r="C123" s="29">
        <v>1225</v>
      </c>
      <c r="D123" s="33"/>
      <c r="E123" s="33"/>
      <c r="J123" s="33"/>
      <c r="M123" s="27"/>
      <c r="N123" s="27"/>
    </row>
    <row r="124" spans="1:14" x14ac:dyDescent="0.45">
      <c r="A124" s="23">
        <v>42795</v>
      </c>
      <c r="B124" s="29"/>
      <c r="C124" s="29">
        <v>1359</v>
      </c>
      <c r="D124" s="33"/>
      <c r="E124" s="33"/>
      <c r="J124" s="33"/>
      <c r="M124" s="27"/>
      <c r="N124" s="27"/>
    </row>
    <row r="125" spans="1:14" x14ac:dyDescent="0.45">
      <c r="A125" s="23">
        <v>42826</v>
      </c>
      <c r="B125" s="29"/>
      <c r="C125" s="29">
        <v>1462</v>
      </c>
      <c r="D125" s="33"/>
      <c r="E125" s="33"/>
      <c r="J125" s="33"/>
      <c r="M125" s="27"/>
      <c r="N125" s="27"/>
    </row>
    <row r="126" spans="1:14" x14ac:dyDescent="0.45">
      <c r="A126" s="23">
        <v>42856</v>
      </c>
      <c r="B126" s="29"/>
      <c r="C126" s="29">
        <v>1486</v>
      </c>
      <c r="D126" s="33"/>
      <c r="E126" s="33"/>
      <c r="J126" s="33"/>
      <c r="M126" s="27"/>
      <c r="N126" s="27"/>
    </row>
    <row r="127" spans="1:14" x14ac:dyDescent="0.45">
      <c r="A127" s="23">
        <v>42887</v>
      </c>
      <c r="B127" s="29"/>
      <c r="C127" s="29">
        <v>1502</v>
      </c>
      <c r="D127" s="33"/>
      <c r="E127" s="33"/>
      <c r="J127" s="33"/>
      <c r="M127" s="27"/>
      <c r="N127" s="27"/>
    </row>
    <row r="128" spans="1:14" x14ac:dyDescent="0.45">
      <c r="A128" s="23">
        <v>42917</v>
      </c>
      <c r="B128" s="29"/>
      <c r="C128" s="29">
        <v>1332</v>
      </c>
      <c r="D128" s="33"/>
      <c r="E128" s="33"/>
      <c r="J128" s="33"/>
      <c r="M128" s="27"/>
      <c r="N128" s="27"/>
    </row>
    <row r="129" spans="1:14" x14ac:dyDescent="0.45">
      <c r="A129" s="23">
        <v>42948</v>
      </c>
      <c r="B129" s="29"/>
      <c r="C129" s="29">
        <v>1572</v>
      </c>
      <c r="D129" s="33"/>
      <c r="E129" s="33"/>
      <c r="J129" s="33"/>
      <c r="M129" s="27"/>
      <c r="N129" s="27"/>
    </row>
    <row r="130" spans="1:14" x14ac:dyDescent="0.45">
      <c r="A130" s="23">
        <v>42979</v>
      </c>
      <c r="B130" s="29"/>
      <c r="C130" s="29">
        <v>1694</v>
      </c>
      <c r="D130" s="33"/>
      <c r="E130" s="33"/>
      <c r="J130" s="33"/>
      <c r="M130" s="27"/>
      <c r="N130" s="27"/>
    </row>
    <row r="131" spans="1:14" x14ac:dyDescent="0.45">
      <c r="A131" s="23">
        <v>43009</v>
      </c>
      <c r="B131" s="29"/>
      <c r="C131" s="29">
        <v>1931</v>
      </c>
      <c r="D131" s="33"/>
      <c r="E131" s="33"/>
      <c r="J131" s="33"/>
      <c r="M131" s="27"/>
      <c r="N131" s="27"/>
    </row>
    <row r="132" spans="1:14" x14ac:dyDescent="0.45">
      <c r="A132" s="23">
        <v>43040</v>
      </c>
      <c r="B132" s="29"/>
      <c r="C132" s="29">
        <v>2067</v>
      </c>
      <c r="D132" s="33"/>
      <c r="E132" s="33"/>
      <c r="J132" s="33"/>
      <c r="M132" s="27"/>
      <c r="N132" s="27"/>
    </row>
    <row r="133" spans="1:14" x14ac:dyDescent="0.45">
      <c r="A133" s="23">
        <v>43070</v>
      </c>
      <c r="B133" s="29"/>
      <c r="C133" s="29">
        <v>1782</v>
      </c>
      <c r="D133" s="33"/>
      <c r="E133" s="33"/>
      <c r="J133" s="33"/>
      <c r="M133" s="27"/>
      <c r="N133" s="2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Case Study</vt:lpstr>
      <vt:lpstr>Step 1</vt:lpstr>
      <vt:lpstr>Step 2</vt:lpstr>
      <vt:lpstr>Context</vt:lpstr>
      <vt:lpstr>Step 3</vt:lpstr>
      <vt:lpstr>Step 4</vt:lpstr>
      <vt:lpstr>Step 5</vt:lpstr>
      <vt:lpstr>Step 6 Safety Stocks</vt:lpstr>
      <vt:lpstr>Step 7</vt:lpstr>
      <vt:lpstr>Step 8 Segmentation</vt:lpstr>
      <vt:lpstr>Step 9 MOQ</vt:lpstr>
      <vt:lpstr>Triple smoothing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2024-11-13T09:46:53Z</dcterms:modified>
  <cp:category/>
  <cp:contentStatus/>
</cp:coreProperties>
</file>