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shi\Desktop\"/>
    </mc:Choice>
  </mc:AlternateContent>
  <xr:revisionPtr revIDLastSave="0" documentId="8_{158EE6CF-FFFD-4802-B1E9-4B71D9BDE5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ions" sheetId="4" r:id="rId1"/>
    <sheet name="Weight Detail" sheetId="1" r:id="rId2"/>
    <sheet name="Weight Chart" sheetId="5" r:id="rId3"/>
    <sheet name="BMI Table" sheetId="3" r:id="rId4"/>
    <sheet name="Pics" sheetId="2" state="hidden" r:id="rId5"/>
  </sheets>
  <definedNames>
    <definedName name="Band">OFFSET('Weight Detail'!$F$2,,,COUNT('Weight Detail'!$F:$F),)</definedName>
    <definedName name="BelowBand">OFFSET('Weight Detail'!$E$2,,,COUNT('Weight Detail'!$E:$E),)</definedName>
    <definedName name="BMI">'BMI Table'!$C$5:$AL$24</definedName>
    <definedName name="BMIList">'BMI Table'!$B$6:$B$24</definedName>
    <definedName name="MyPic">CHOOSE(MyPicSelect,MyPic1,MyPic2,MyPic3,MyPic4)</definedName>
    <definedName name="MyPic1">Pics!$B$2</definedName>
    <definedName name="MyPic2">Pics!$B$3</definedName>
    <definedName name="MyPic3">Pics!$B$4</definedName>
    <definedName name="MyPic4">Pics!$B$5</definedName>
    <definedName name="MyPicSelect">Pics!$B$1</definedName>
    <definedName name="Weight">OFFSET('Weight Detail'!$B$2,,,COUNT('Weight Detail'!$B:$B),)</definedName>
    <definedName name="XaxisDates">OFFSET('Weight Detail'!$A$2,,,COUNT('Weight Detail'!$A:$A),)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F3" i="1"/>
  <c r="F4" i="1"/>
  <c r="F5" i="1"/>
  <c r="F6" i="1"/>
  <c r="F7" i="1"/>
  <c r="F8" i="1"/>
  <c r="F9" i="1"/>
  <c r="F10" i="1"/>
  <c r="F11" i="1"/>
  <c r="F12" i="1"/>
  <c r="F2" i="1"/>
  <c r="E2" i="1"/>
  <c r="L5" i="1"/>
  <c r="D8" i="1" s="1"/>
  <c r="L4" i="1"/>
  <c r="C2" i="1" s="1"/>
  <c r="I3" i="1"/>
  <c r="I7" i="1"/>
  <c r="L7" i="1" s="1"/>
  <c r="L8" i="1" s="1"/>
  <c r="I8" i="1"/>
  <c r="B8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D7" i="1" l="1"/>
  <c r="D6" i="1"/>
  <c r="D5" i="1"/>
  <c r="D4" i="1"/>
  <c r="D3" i="1"/>
  <c r="C12" i="1"/>
  <c r="C11" i="1"/>
  <c r="C5" i="1"/>
  <c r="D10" i="1"/>
  <c r="D9" i="1"/>
  <c r="C7" i="1"/>
  <c r="D12" i="1"/>
  <c r="C10" i="1"/>
  <c r="D11" i="1"/>
  <c r="C9" i="1"/>
  <c r="C8" i="1"/>
  <c r="C6" i="1"/>
  <c r="C4" i="1"/>
  <c r="C3" i="1"/>
  <c r="D2" i="1"/>
  <c r="L9" i="1"/>
  <c r="I9" i="1"/>
  <c r="B1" i="2"/>
</calcChain>
</file>

<file path=xl/sharedStrings.xml><?xml version="1.0" encoding="utf-8"?>
<sst xmlns="http://schemas.openxmlformats.org/spreadsheetml/2006/main" count="53" uniqueCount="39">
  <si>
    <t>Date</t>
  </si>
  <si>
    <t>Weight</t>
  </si>
  <si>
    <t>Target Weight</t>
  </si>
  <si>
    <t>Min</t>
  </si>
  <si>
    <t>Max</t>
  </si>
  <si>
    <t>BMI</t>
  </si>
  <si>
    <t>Height</t>
  </si>
  <si>
    <t>(inches)</t>
  </si>
  <si>
    <t>Body Weight (pounds)</t>
  </si>
  <si>
    <t>&lt;18.5 Underweight</t>
  </si>
  <si>
    <t>18.5 - 24.9 Normal</t>
  </si>
  <si>
    <t>25-29.9 overweight</t>
  </si>
  <si>
    <t>&gt;30 obeses</t>
  </si>
  <si>
    <t>Height (inches)</t>
  </si>
  <si>
    <t>Normal BMI Range</t>
  </si>
  <si>
    <t>BMI Range</t>
  </si>
  <si>
    <t>Target Range</t>
  </si>
  <si>
    <t>BMI Low</t>
  </si>
  <si>
    <t>Target Low</t>
  </si>
  <si>
    <t>Current Weight</t>
  </si>
  <si>
    <t>Starting Weight</t>
  </si>
  <si>
    <t>Weight Loss</t>
  </si>
  <si>
    <t>Previous Weight</t>
  </si>
  <si>
    <t xml:space="preserve">Table: </t>
  </si>
  <si>
    <t>Valid for Adults &gt;=20</t>
  </si>
  <si>
    <r>
      <t xml:space="preserve">Learn Excel at 
</t>
    </r>
    <r>
      <rPr>
        <sz val="13.5"/>
        <color theme="1"/>
        <rFont val="Calibri"/>
        <family val="2"/>
        <scheme val="minor"/>
      </rPr>
      <t>www.ExcelDashboardTemplates.com</t>
    </r>
  </si>
  <si>
    <r>
      <t xml:space="preserve">Click here to visit
</t>
    </r>
    <r>
      <rPr>
        <sz val="13.5"/>
        <color theme="1"/>
        <rFont val="Calibri"/>
        <family val="2"/>
        <scheme val="minor"/>
      </rPr>
      <t>www.ExcelDashboardTemplates.com</t>
    </r>
  </si>
  <si>
    <t>MyPicSelect</t>
  </si>
  <si>
    <t>&gt;= 58 Inches</t>
  </si>
  <si>
    <t>Enter in your NEAREST height in Inches (minimum 58 inches)</t>
  </si>
  <si>
    <t>Then enter your target weight range minimum and maximum</t>
  </si>
  <si>
    <t>Then fill in your last and most current weigh in dates and weight</t>
  </si>
  <si>
    <t>This will then build your chart ==================================&gt;</t>
  </si>
  <si>
    <t>The Chart is dynamic and will keep expanding for every date/weight you enter</t>
  </si>
  <si>
    <r>
      <t>To create a Weight, Target Weight and BMI Tracker Dashboard Chart,</t>
    </r>
    <r>
      <rPr>
        <sz val="11"/>
        <color rgb="FFFF0000"/>
        <rFont val="Calibri"/>
        <family val="2"/>
        <scheme val="minor"/>
      </rPr>
      <t xml:space="preserve"> go to the Weight Detail worksheet.</t>
    </r>
  </si>
  <si>
    <r>
      <t xml:space="preserve">Fill in all the </t>
    </r>
    <r>
      <rPr>
        <sz val="11"/>
        <color rgb="FFFF0000"/>
        <rFont val="Calibri"/>
        <family val="2"/>
        <scheme val="minor"/>
      </rPr>
      <t>red text shown below:</t>
    </r>
  </si>
  <si>
    <t>*  Current weight line (Red line)</t>
  </si>
  <si>
    <t>*  Target weight range (Blue band)</t>
  </si>
  <si>
    <t>*  Normal BMI weight range (Green band)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</si>
</sst>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medium">
        <color rgb="FF3587C3"/>
      </left>
      <right style="medium">
        <color rgb="FF3587C3"/>
      </right>
      <top style="medium">
        <color rgb="FF3587C3"/>
      </top>
      <bottom style="medium">
        <color rgb="FF3587C3"/>
      </bottom>
      <diagonal/>
    </border>
    <border>
      <left style="medium">
        <color rgb="FF3587C3"/>
      </left>
      <right style="medium">
        <color rgb="FF3587C3"/>
      </right>
      <top style="medium">
        <color rgb="FF3587C3"/>
      </top>
      <bottom/>
      <diagonal/>
    </border>
    <border>
      <left style="medium">
        <color rgb="FF3587C3"/>
      </left>
      <right style="medium">
        <color rgb="FF3587C3"/>
      </right>
      <top/>
      <bottom style="medium">
        <color rgb="FF3587C3"/>
      </bottom>
      <diagonal/>
    </border>
    <border>
      <left style="medium">
        <color rgb="FF3587C3"/>
      </left>
      <right/>
      <top style="medium">
        <color rgb="FF3587C3"/>
      </top>
      <bottom/>
      <diagonal/>
    </border>
    <border>
      <left/>
      <right/>
      <top style="medium">
        <color rgb="FF3587C3"/>
      </top>
      <bottom/>
      <diagonal/>
    </border>
    <border>
      <left/>
      <right style="medium">
        <color rgb="FF3587C3"/>
      </right>
      <top style="medium">
        <color rgb="FF3587C3"/>
      </top>
      <bottom/>
      <diagonal/>
    </border>
    <border>
      <left style="medium">
        <color rgb="FF3587C3"/>
      </left>
      <right/>
      <top/>
      <bottom style="medium">
        <color rgb="FF3587C3"/>
      </bottom>
      <diagonal/>
    </border>
    <border>
      <left/>
      <right/>
      <top/>
      <bottom style="medium">
        <color rgb="FF3587C3"/>
      </bottom>
      <diagonal/>
    </border>
    <border>
      <left/>
      <right style="medium">
        <color rgb="FF3587C3"/>
      </right>
      <top/>
      <bottom style="medium">
        <color rgb="FF3587C3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4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3" borderId="13" xfId="0" applyFill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8" fillId="0" borderId="0" xfId="1" applyAlignment="1" applyProtection="1"/>
    <xf numFmtId="0" fontId="2" fillId="0" borderId="0" xfId="0" applyFont="1" applyAlignment="1">
      <alignment horizontal="center"/>
    </xf>
    <xf numFmtId="0" fontId="5" fillId="0" borderId="0" xfId="0" applyFont="1"/>
    <xf numFmtId="0" fontId="9" fillId="3" borderId="1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14" fontId="0" fillId="3" borderId="0" xfId="0" applyNumberFormat="1" applyFill="1" applyAlignment="1">
      <alignment horizontal="center"/>
    </xf>
    <xf numFmtId="0" fontId="8" fillId="0" borderId="0" xfId="1" applyAlignment="1" applyProtection="1">
      <alignment horizontal="center"/>
    </xf>
    <xf numFmtId="14" fontId="0" fillId="0" borderId="0" xfId="0" applyNumberFormat="1" applyAlignment="1">
      <alignment horizontal="center"/>
    </xf>
    <xf numFmtId="0" fontId="1" fillId="6" borderId="10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0" fillId="7" borderId="11" xfId="0" applyFont="1" applyFill="1" applyBorder="1" applyAlignment="1">
      <alignment horizontal="center"/>
    </xf>
    <xf numFmtId="0" fontId="0" fillId="7" borderId="0" xfId="0" applyFont="1" applyFill="1" applyAlignment="1">
      <alignment horizontal="center"/>
    </xf>
    <xf numFmtId="14" fontId="9" fillId="3" borderId="11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9"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76420310573568E-2"/>
          <c:y val="4.9180579457598225E-2"/>
          <c:w val="0.91069005423313443"/>
          <c:h val="0.79419161179563769"/>
        </c:manualLayout>
      </c:layout>
      <c:areaChart>
        <c:grouping val="stacked"/>
        <c:varyColors val="0"/>
        <c:ser>
          <c:idx val="1"/>
          <c:order val="1"/>
          <c:tx>
            <c:strRef>
              <c:f>'Weight Detail'!$C$1</c:f>
              <c:strCache>
                <c:ptCount val="1"/>
                <c:pt idx="0">
                  <c:v>BMI Low</c:v>
                </c:pt>
              </c:strCache>
            </c:strRef>
          </c:tx>
          <c:spPr>
            <a:noFill/>
          </c:spPr>
          <c:cat>
            <c:numRef>
              <c:f>'Weight Detail'!$A$2:$A$12</c:f>
              <c:numCache>
                <c:formatCode>m/d/yyyy</c:formatCode>
                <c:ptCount val="11"/>
                <c:pt idx="0">
                  <c:v>43476</c:v>
                </c:pt>
                <c:pt idx="1">
                  <c:v>43567</c:v>
                </c:pt>
                <c:pt idx="2">
                  <c:v>43594</c:v>
                </c:pt>
                <c:pt idx="3">
                  <c:v>43622</c:v>
                </c:pt>
                <c:pt idx="4">
                  <c:v>43833</c:v>
                </c:pt>
                <c:pt idx="5">
                  <c:v>43891</c:v>
                </c:pt>
                <c:pt idx="6">
                  <c:v>43923</c:v>
                </c:pt>
                <c:pt idx="7">
                  <c:v>43932</c:v>
                </c:pt>
                <c:pt idx="8">
                  <c:v>43988</c:v>
                </c:pt>
                <c:pt idx="9">
                  <c:v>44056</c:v>
                </c:pt>
                <c:pt idx="10">
                  <c:v>44082</c:v>
                </c:pt>
              </c:numCache>
            </c:numRef>
          </c:cat>
          <c:val>
            <c:numRef>
              <c:f>'Weight Detail'!$C$2:$C$12</c:f>
              <c:numCache>
                <c:formatCode>General</c:formatCode>
                <c:ptCount val="1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D-49D7-A2BF-B3DF3D569A93}"/>
            </c:ext>
          </c:extLst>
        </c:ser>
        <c:ser>
          <c:idx val="2"/>
          <c:order val="2"/>
          <c:tx>
            <c:strRef>
              <c:f>'Weight Detail'!$D$1</c:f>
              <c:strCache>
                <c:ptCount val="1"/>
                <c:pt idx="0">
                  <c:v>BMI Range</c:v>
                </c:pt>
              </c:strCache>
            </c:strRef>
          </c:tx>
          <c:cat>
            <c:numRef>
              <c:f>'Weight Detail'!$A$2:$A$12</c:f>
              <c:numCache>
                <c:formatCode>m/d/yyyy</c:formatCode>
                <c:ptCount val="11"/>
                <c:pt idx="0">
                  <c:v>43476</c:v>
                </c:pt>
                <c:pt idx="1">
                  <c:v>43567</c:v>
                </c:pt>
                <c:pt idx="2">
                  <c:v>43594</c:v>
                </c:pt>
                <c:pt idx="3">
                  <c:v>43622</c:v>
                </c:pt>
                <c:pt idx="4">
                  <c:v>43833</c:v>
                </c:pt>
                <c:pt idx="5">
                  <c:v>43891</c:v>
                </c:pt>
                <c:pt idx="6">
                  <c:v>43923</c:v>
                </c:pt>
                <c:pt idx="7">
                  <c:v>43932</c:v>
                </c:pt>
                <c:pt idx="8">
                  <c:v>43988</c:v>
                </c:pt>
                <c:pt idx="9">
                  <c:v>44056</c:v>
                </c:pt>
                <c:pt idx="10">
                  <c:v>44082</c:v>
                </c:pt>
              </c:numCache>
            </c:numRef>
          </c:cat>
          <c:val>
            <c:numRef>
              <c:f>'Weight Detail'!$D$2:$D$12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D-49D7-A2BF-B3DF3D56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9984"/>
        <c:axId val="77691520"/>
      </c:areaChart>
      <c:areaChart>
        <c:grouping val="stacked"/>
        <c:varyColors val="0"/>
        <c:ser>
          <c:idx val="3"/>
          <c:order val="3"/>
          <c:tx>
            <c:strRef>
              <c:f>'Weight Detail'!$E$1</c:f>
              <c:strCache>
                <c:ptCount val="1"/>
                <c:pt idx="0">
                  <c:v>Target Low</c:v>
                </c:pt>
              </c:strCache>
            </c:strRef>
          </c:tx>
          <c:spPr>
            <a:noFill/>
          </c:spPr>
          <c:cat>
            <c:numRef>
              <c:f>'Weight Detail'!$A$2:$A$12</c:f>
              <c:numCache>
                <c:formatCode>m/d/yyyy</c:formatCode>
                <c:ptCount val="11"/>
                <c:pt idx="0">
                  <c:v>43476</c:v>
                </c:pt>
                <c:pt idx="1">
                  <c:v>43567</c:v>
                </c:pt>
                <c:pt idx="2">
                  <c:v>43594</c:v>
                </c:pt>
                <c:pt idx="3">
                  <c:v>43622</c:v>
                </c:pt>
                <c:pt idx="4">
                  <c:v>43833</c:v>
                </c:pt>
                <c:pt idx="5">
                  <c:v>43891</c:v>
                </c:pt>
                <c:pt idx="6">
                  <c:v>43923</c:v>
                </c:pt>
                <c:pt idx="7">
                  <c:v>43932</c:v>
                </c:pt>
                <c:pt idx="8">
                  <c:v>43988</c:v>
                </c:pt>
                <c:pt idx="9">
                  <c:v>44056</c:v>
                </c:pt>
                <c:pt idx="10">
                  <c:v>44082</c:v>
                </c:pt>
              </c:numCache>
            </c:numRef>
          </c:cat>
          <c:val>
            <c:numRef>
              <c:f>'Weight Detail'!$E$2:$E$12</c:f>
              <c:numCache>
                <c:formatCode>General</c:formatCode>
                <c:ptCount val="11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D-49D7-A2BF-B3DF3D569A93}"/>
            </c:ext>
          </c:extLst>
        </c:ser>
        <c:ser>
          <c:idx val="4"/>
          <c:order val="4"/>
          <c:tx>
            <c:strRef>
              <c:f>'Weight Detail'!$F$1</c:f>
              <c:strCache>
                <c:ptCount val="1"/>
                <c:pt idx="0">
                  <c:v>Target Range</c:v>
                </c:pt>
              </c:strCache>
            </c:strRef>
          </c:tx>
          <c:cat>
            <c:numRef>
              <c:f>'Weight Detail'!$A$2:$A$12</c:f>
              <c:numCache>
                <c:formatCode>m/d/yyyy</c:formatCode>
                <c:ptCount val="11"/>
                <c:pt idx="0">
                  <c:v>43476</c:v>
                </c:pt>
                <c:pt idx="1">
                  <c:v>43567</c:v>
                </c:pt>
                <c:pt idx="2">
                  <c:v>43594</c:v>
                </c:pt>
                <c:pt idx="3">
                  <c:v>43622</c:v>
                </c:pt>
                <c:pt idx="4">
                  <c:v>43833</c:v>
                </c:pt>
                <c:pt idx="5">
                  <c:v>43891</c:v>
                </c:pt>
                <c:pt idx="6">
                  <c:v>43923</c:v>
                </c:pt>
                <c:pt idx="7">
                  <c:v>43932</c:v>
                </c:pt>
                <c:pt idx="8">
                  <c:v>43988</c:v>
                </c:pt>
                <c:pt idx="9">
                  <c:v>44056</c:v>
                </c:pt>
                <c:pt idx="10">
                  <c:v>44082</c:v>
                </c:pt>
              </c:numCache>
            </c:numRef>
          </c:cat>
          <c:val>
            <c:numRef>
              <c:f>'Weight Detail'!$F$2:$F$12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D-49D7-A2BF-B3DF3D56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3072"/>
        <c:axId val="83215104"/>
      </c:areaChart>
      <c:lineChart>
        <c:grouping val="standard"/>
        <c:varyColors val="0"/>
        <c:ser>
          <c:idx val="0"/>
          <c:order val="0"/>
          <c:tx>
            <c:strRef>
              <c:f>'Weight Detail'!$B$1</c:f>
              <c:strCache>
                <c:ptCount val="1"/>
                <c:pt idx="0">
                  <c:v>Weight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'Weight Detail'!$A$2:$A$12</c:f>
              <c:numCache>
                <c:formatCode>m/d/yyyy</c:formatCode>
                <c:ptCount val="11"/>
                <c:pt idx="0">
                  <c:v>43476</c:v>
                </c:pt>
                <c:pt idx="1">
                  <c:v>43567</c:v>
                </c:pt>
                <c:pt idx="2">
                  <c:v>43594</c:v>
                </c:pt>
                <c:pt idx="3">
                  <c:v>43622</c:v>
                </c:pt>
                <c:pt idx="4">
                  <c:v>43833</c:v>
                </c:pt>
                <c:pt idx="5">
                  <c:v>43891</c:v>
                </c:pt>
                <c:pt idx="6">
                  <c:v>43923</c:v>
                </c:pt>
                <c:pt idx="7">
                  <c:v>43932</c:v>
                </c:pt>
                <c:pt idx="8">
                  <c:v>43988</c:v>
                </c:pt>
                <c:pt idx="9">
                  <c:v>44056</c:v>
                </c:pt>
                <c:pt idx="10">
                  <c:v>44082</c:v>
                </c:pt>
              </c:numCache>
            </c:numRef>
          </c:cat>
          <c:val>
            <c:numRef>
              <c:f>'Weight Detail'!$B$2:$B$12</c:f>
              <c:numCache>
                <c:formatCode>General</c:formatCode>
                <c:ptCount val="11"/>
                <c:pt idx="0">
                  <c:v>189</c:v>
                </c:pt>
                <c:pt idx="1">
                  <c:v>176</c:v>
                </c:pt>
                <c:pt idx="2">
                  <c:v>175</c:v>
                </c:pt>
                <c:pt idx="3">
                  <c:v>170</c:v>
                </c:pt>
                <c:pt idx="4">
                  <c:v>160</c:v>
                </c:pt>
                <c:pt idx="5">
                  <c:v>154</c:v>
                </c:pt>
                <c:pt idx="6">
                  <c:v>152</c:v>
                </c:pt>
                <c:pt idx="7">
                  <c:v>140</c:v>
                </c:pt>
                <c:pt idx="8">
                  <c:v>139</c:v>
                </c:pt>
                <c:pt idx="9">
                  <c:v>138</c:v>
                </c:pt>
                <c:pt idx="1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D-49D7-A2BF-B3DF3D56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9984"/>
        <c:axId val="77691520"/>
      </c:lineChart>
      <c:dateAx>
        <c:axId val="776899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7691520"/>
        <c:crosses val="autoZero"/>
        <c:auto val="1"/>
        <c:lblOffset val="100"/>
        <c:baseTimeUnit val="days"/>
      </c:dateAx>
      <c:valAx>
        <c:axId val="77691520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89984"/>
        <c:crosses val="autoZero"/>
        <c:crossBetween val="between"/>
        <c:majorUnit val="10"/>
      </c:valAx>
      <c:valAx>
        <c:axId val="832151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85123072"/>
        <c:crosses val="max"/>
        <c:crossBetween val="between"/>
      </c:valAx>
      <c:dateAx>
        <c:axId val="85123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83215104"/>
        <c:crosses val="autoZero"/>
        <c:auto val="1"/>
        <c:lblOffset val="100"/>
        <c:baseTimeUnit val="days"/>
      </c:dateAx>
    </c:plotArea>
    <c:legend>
      <c:legendPos val="b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9366553964616099"/>
          <c:y val="0.77371917799140988"/>
          <c:w val="0.45877827951621319"/>
          <c:h val="8.0101471001658167E-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'Weight Detail'!$C$1</c:f>
              <c:strCache>
                <c:ptCount val="1"/>
                <c:pt idx="0">
                  <c:v>BMI Low</c:v>
                </c:pt>
              </c:strCache>
            </c:strRef>
          </c:tx>
          <c:spPr>
            <a:noFill/>
          </c:spPr>
          <c:cat>
            <c:numRef>
              <c:f>'Weight Detail'!$A$2:$A$12</c:f>
              <c:numCache>
                <c:formatCode>m/d/yyyy</c:formatCode>
                <c:ptCount val="11"/>
                <c:pt idx="0">
                  <c:v>43476</c:v>
                </c:pt>
                <c:pt idx="1">
                  <c:v>43567</c:v>
                </c:pt>
                <c:pt idx="2">
                  <c:v>43594</c:v>
                </c:pt>
                <c:pt idx="3">
                  <c:v>43622</c:v>
                </c:pt>
                <c:pt idx="4">
                  <c:v>43833</c:v>
                </c:pt>
                <c:pt idx="5">
                  <c:v>43891</c:v>
                </c:pt>
                <c:pt idx="6">
                  <c:v>43923</c:v>
                </c:pt>
                <c:pt idx="7">
                  <c:v>43932</c:v>
                </c:pt>
                <c:pt idx="8">
                  <c:v>43988</c:v>
                </c:pt>
                <c:pt idx="9">
                  <c:v>44056</c:v>
                </c:pt>
                <c:pt idx="10">
                  <c:v>44082</c:v>
                </c:pt>
              </c:numCache>
            </c:numRef>
          </c:cat>
          <c:val>
            <c:numRef>
              <c:f>'Weight Detail'!$C$2:$C$12</c:f>
              <c:numCache>
                <c:formatCode>General</c:formatCode>
                <c:ptCount val="1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4-4F18-BB8C-9EC48EF2A4C5}"/>
            </c:ext>
          </c:extLst>
        </c:ser>
        <c:ser>
          <c:idx val="2"/>
          <c:order val="2"/>
          <c:tx>
            <c:strRef>
              <c:f>'Weight Detail'!$D$1</c:f>
              <c:strCache>
                <c:ptCount val="1"/>
                <c:pt idx="0">
                  <c:v>BMI Range</c:v>
                </c:pt>
              </c:strCache>
            </c:strRef>
          </c:tx>
          <c:cat>
            <c:numRef>
              <c:f>'Weight Detail'!$A$2:$A$12</c:f>
              <c:numCache>
                <c:formatCode>m/d/yyyy</c:formatCode>
                <c:ptCount val="11"/>
                <c:pt idx="0">
                  <c:v>43476</c:v>
                </c:pt>
                <c:pt idx="1">
                  <c:v>43567</c:v>
                </c:pt>
                <c:pt idx="2">
                  <c:v>43594</c:v>
                </c:pt>
                <c:pt idx="3">
                  <c:v>43622</c:v>
                </c:pt>
                <c:pt idx="4">
                  <c:v>43833</c:v>
                </c:pt>
                <c:pt idx="5">
                  <c:v>43891</c:v>
                </c:pt>
                <c:pt idx="6">
                  <c:v>43923</c:v>
                </c:pt>
                <c:pt idx="7">
                  <c:v>43932</c:v>
                </c:pt>
                <c:pt idx="8">
                  <c:v>43988</c:v>
                </c:pt>
                <c:pt idx="9">
                  <c:v>44056</c:v>
                </c:pt>
                <c:pt idx="10">
                  <c:v>44082</c:v>
                </c:pt>
              </c:numCache>
            </c:numRef>
          </c:cat>
          <c:val>
            <c:numRef>
              <c:f>'Weight Detail'!$D$2:$D$12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4-4F18-BB8C-9EC48EF2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5152"/>
        <c:axId val="99054720"/>
      </c:areaChart>
      <c:areaChart>
        <c:grouping val="stacked"/>
        <c:varyColors val="0"/>
        <c:ser>
          <c:idx val="3"/>
          <c:order val="3"/>
          <c:tx>
            <c:strRef>
              <c:f>'Weight Detail'!$E$1</c:f>
              <c:strCache>
                <c:ptCount val="1"/>
                <c:pt idx="0">
                  <c:v>Target Low</c:v>
                </c:pt>
              </c:strCache>
            </c:strRef>
          </c:tx>
          <c:spPr>
            <a:noFill/>
          </c:spPr>
          <c:cat>
            <c:numRef>
              <c:f>'Weight Detail'!$A$2:$A$12</c:f>
              <c:numCache>
                <c:formatCode>m/d/yyyy</c:formatCode>
                <c:ptCount val="11"/>
                <c:pt idx="0">
                  <c:v>43476</c:v>
                </c:pt>
                <c:pt idx="1">
                  <c:v>43567</c:v>
                </c:pt>
                <c:pt idx="2">
                  <c:v>43594</c:v>
                </c:pt>
                <c:pt idx="3">
                  <c:v>43622</c:v>
                </c:pt>
                <c:pt idx="4">
                  <c:v>43833</c:v>
                </c:pt>
                <c:pt idx="5">
                  <c:v>43891</c:v>
                </c:pt>
                <c:pt idx="6">
                  <c:v>43923</c:v>
                </c:pt>
                <c:pt idx="7">
                  <c:v>43932</c:v>
                </c:pt>
                <c:pt idx="8">
                  <c:v>43988</c:v>
                </c:pt>
                <c:pt idx="9">
                  <c:v>44056</c:v>
                </c:pt>
                <c:pt idx="10">
                  <c:v>44082</c:v>
                </c:pt>
              </c:numCache>
            </c:numRef>
          </c:cat>
          <c:val>
            <c:numRef>
              <c:f>'Weight Detail'!$E$2:$E$12</c:f>
              <c:numCache>
                <c:formatCode>General</c:formatCode>
                <c:ptCount val="11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4-4F18-BB8C-9EC48EF2A4C5}"/>
            </c:ext>
          </c:extLst>
        </c:ser>
        <c:ser>
          <c:idx val="4"/>
          <c:order val="4"/>
          <c:tx>
            <c:strRef>
              <c:f>'Weight Detail'!$F$1</c:f>
              <c:strCache>
                <c:ptCount val="1"/>
                <c:pt idx="0">
                  <c:v>Target Range</c:v>
                </c:pt>
              </c:strCache>
            </c:strRef>
          </c:tx>
          <c:cat>
            <c:numRef>
              <c:f>'Weight Detail'!$A$2:$A$12</c:f>
              <c:numCache>
                <c:formatCode>m/d/yyyy</c:formatCode>
                <c:ptCount val="11"/>
                <c:pt idx="0">
                  <c:v>43476</c:v>
                </c:pt>
                <c:pt idx="1">
                  <c:v>43567</c:v>
                </c:pt>
                <c:pt idx="2">
                  <c:v>43594</c:v>
                </c:pt>
                <c:pt idx="3">
                  <c:v>43622</c:v>
                </c:pt>
                <c:pt idx="4">
                  <c:v>43833</c:v>
                </c:pt>
                <c:pt idx="5">
                  <c:v>43891</c:v>
                </c:pt>
                <c:pt idx="6">
                  <c:v>43923</c:v>
                </c:pt>
                <c:pt idx="7">
                  <c:v>43932</c:v>
                </c:pt>
                <c:pt idx="8">
                  <c:v>43988</c:v>
                </c:pt>
                <c:pt idx="9">
                  <c:v>44056</c:v>
                </c:pt>
                <c:pt idx="10">
                  <c:v>44082</c:v>
                </c:pt>
              </c:numCache>
            </c:numRef>
          </c:cat>
          <c:val>
            <c:numRef>
              <c:f>'Weight Detail'!$F$2:$F$12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4-4F18-BB8C-9EC48EF2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4864"/>
        <c:axId val="99056256"/>
      </c:areaChart>
      <c:lineChart>
        <c:grouping val="standard"/>
        <c:varyColors val="0"/>
        <c:ser>
          <c:idx val="0"/>
          <c:order val="0"/>
          <c:tx>
            <c:strRef>
              <c:f>'Weight Detail'!$B$1</c:f>
              <c:strCache>
                <c:ptCount val="1"/>
                <c:pt idx="0">
                  <c:v>Weight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'Weight Detail'!$A$2:$A$12</c:f>
              <c:numCache>
                <c:formatCode>m/d/yyyy</c:formatCode>
                <c:ptCount val="11"/>
                <c:pt idx="0">
                  <c:v>43476</c:v>
                </c:pt>
                <c:pt idx="1">
                  <c:v>43567</c:v>
                </c:pt>
                <c:pt idx="2">
                  <c:v>43594</c:v>
                </c:pt>
                <c:pt idx="3">
                  <c:v>43622</c:v>
                </c:pt>
                <c:pt idx="4">
                  <c:v>43833</c:v>
                </c:pt>
                <c:pt idx="5">
                  <c:v>43891</c:v>
                </c:pt>
                <c:pt idx="6">
                  <c:v>43923</c:v>
                </c:pt>
                <c:pt idx="7">
                  <c:v>43932</c:v>
                </c:pt>
                <c:pt idx="8">
                  <c:v>43988</c:v>
                </c:pt>
                <c:pt idx="9">
                  <c:v>44056</c:v>
                </c:pt>
                <c:pt idx="10">
                  <c:v>44082</c:v>
                </c:pt>
              </c:numCache>
            </c:numRef>
          </c:cat>
          <c:val>
            <c:numRef>
              <c:f>'Weight Detail'!$B$2:$B$12</c:f>
              <c:numCache>
                <c:formatCode>General</c:formatCode>
                <c:ptCount val="11"/>
                <c:pt idx="0">
                  <c:v>189</c:v>
                </c:pt>
                <c:pt idx="1">
                  <c:v>176</c:v>
                </c:pt>
                <c:pt idx="2">
                  <c:v>175</c:v>
                </c:pt>
                <c:pt idx="3">
                  <c:v>170</c:v>
                </c:pt>
                <c:pt idx="4">
                  <c:v>160</c:v>
                </c:pt>
                <c:pt idx="5">
                  <c:v>154</c:v>
                </c:pt>
                <c:pt idx="6">
                  <c:v>152</c:v>
                </c:pt>
                <c:pt idx="7">
                  <c:v>140</c:v>
                </c:pt>
                <c:pt idx="8">
                  <c:v>139</c:v>
                </c:pt>
                <c:pt idx="9">
                  <c:v>138</c:v>
                </c:pt>
                <c:pt idx="1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4-4F18-BB8C-9EC48EF2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5152"/>
        <c:axId val="99054720"/>
      </c:lineChart>
      <c:dateAx>
        <c:axId val="9054515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9054720"/>
        <c:crosses val="autoZero"/>
        <c:auto val="1"/>
        <c:lblOffset val="100"/>
        <c:baseTimeUnit val="days"/>
      </c:dateAx>
      <c:valAx>
        <c:axId val="99054720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45152"/>
        <c:crosses val="autoZero"/>
        <c:crossBetween val="between"/>
        <c:majorUnit val="10"/>
      </c:valAx>
      <c:valAx>
        <c:axId val="990562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23924864"/>
        <c:crosses val="max"/>
        <c:crossBetween val="between"/>
      </c:valAx>
      <c:dateAx>
        <c:axId val="12392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99056256"/>
        <c:crosses val="autoZero"/>
        <c:auto val="1"/>
        <c:lblOffset val="100"/>
        <c:baseTimeUnit val="days"/>
      </c:dateAx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7</xdr:row>
      <xdr:rowOff>180975</xdr:rowOff>
    </xdr:from>
    <xdr:to>
      <xdr:col>19</xdr:col>
      <xdr:colOff>466725</xdr:colOff>
      <xdr:row>23</xdr:row>
      <xdr:rowOff>147724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86300" y="1524000"/>
          <a:ext cx="7400925" cy="3224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725806</xdr:colOff>
      <xdr:row>9</xdr:row>
      <xdr:rowOff>80010</xdr:rowOff>
    </xdr:from>
    <xdr:to>
      <xdr:col>18</xdr:col>
      <xdr:colOff>49531</xdr:colOff>
      <xdr:row>24</xdr:row>
      <xdr:rowOff>89536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155762</xdr:rowOff>
    </xdr:from>
    <xdr:to>
      <xdr:col>1</xdr:col>
      <xdr:colOff>2724150</xdr:colOff>
      <xdr:row>1</xdr:row>
      <xdr:rowOff>1129032</xdr:rowOff>
    </xdr:to>
    <xdr:pic>
      <xdr:nvPicPr>
        <xdr:cNvPr id="6" name="Picture 5" descr="Excel_5_1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2988" y="346262"/>
          <a:ext cx="2695574" cy="97327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</xdr:row>
      <xdr:rowOff>163606</xdr:rowOff>
    </xdr:from>
    <xdr:to>
      <xdr:col>1</xdr:col>
      <xdr:colOff>2733674</xdr:colOff>
      <xdr:row>3</xdr:row>
      <xdr:rowOff>1136876</xdr:rowOff>
    </xdr:to>
    <xdr:pic>
      <xdr:nvPicPr>
        <xdr:cNvPr id="7" name="Picture 6" descr="Excel_5_1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2512" y="2931459"/>
          <a:ext cx="2695574" cy="973270"/>
        </a:xfrm>
        <a:prstGeom prst="rect">
          <a:avLst/>
        </a:prstGeom>
      </xdr:spPr>
    </xdr:pic>
    <xdr:clientData/>
  </xdr:twoCellAnchor>
  <xdr:twoCellAnchor editAs="oneCell">
    <xdr:from>
      <xdr:col>1</xdr:col>
      <xdr:colOff>454399</xdr:colOff>
      <xdr:row>4</xdr:row>
      <xdr:rowOff>660764</xdr:rowOff>
    </xdr:from>
    <xdr:to>
      <xdr:col>1</xdr:col>
      <xdr:colOff>2241176</xdr:colOff>
      <xdr:row>5</xdr:row>
      <xdr:rowOff>17225</xdr:rowOff>
    </xdr:to>
    <xdr:pic>
      <xdr:nvPicPr>
        <xdr:cNvPr id="9" name="Picture 8" descr="Excel_5_1.pn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38811" y="4717293"/>
          <a:ext cx="1786777" cy="645138"/>
        </a:xfrm>
        <a:prstGeom prst="rect">
          <a:avLst/>
        </a:prstGeom>
      </xdr:spPr>
    </xdr:pic>
    <xdr:clientData/>
  </xdr:twoCellAnchor>
  <xdr:twoCellAnchor editAs="oneCell">
    <xdr:from>
      <xdr:col>1</xdr:col>
      <xdr:colOff>483536</xdr:colOff>
      <xdr:row>2</xdr:row>
      <xdr:rowOff>632251</xdr:rowOff>
    </xdr:from>
    <xdr:to>
      <xdr:col>1</xdr:col>
      <xdr:colOff>2274794</xdr:colOff>
      <xdr:row>2</xdr:row>
      <xdr:rowOff>1279007</xdr:rowOff>
    </xdr:to>
    <xdr:pic>
      <xdr:nvPicPr>
        <xdr:cNvPr id="10" name="Picture 9" descr="Excel_5_1.pn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7948" y="2111427"/>
          <a:ext cx="1791258" cy="6467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F12" totalsRowShown="0" headerRowDxfId="8" dataDxfId="7">
  <autoFilter ref="A1:F12" xr:uid="{00000000-0009-0000-0100-000004000000}"/>
  <tableColumns count="6">
    <tableColumn id="2" xr3:uid="{00000000-0010-0000-0000-000002000000}" name="Date" dataDxfId="1"/>
    <tableColumn id="3" xr3:uid="{00000000-0010-0000-0000-000003000000}" name="Weight" dataDxfId="0"/>
    <tableColumn id="4" xr3:uid="{00000000-0010-0000-0000-000004000000}" name="BMI Low" dataDxfId="6">
      <calculatedColumnFormula>IFERROR($L$4,"")</calculatedColumnFormula>
    </tableColumn>
    <tableColumn id="5" xr3:uid="{00000000-0010-0000-0000-000005000000}" name="BMI Range" dataDxfId="5">
      <calculatedColumnFormula>IFERROR($L$5-$L$4,"")</calculatedColumnFormula>
    </tableColumn>
    <tableColumn id="6" xr3:uid="{00000000-0010-0000-0000-000006000000}" name="Target Low" dataDxfId="4">
      <calculatedColumnFormula>IF(ISBLANK($I$4),"",$I$4)</calculatedColumnFormula>
    </tableColumn>
    <tableColumn id="7" xr3:uid="{00000000-0010-0000-0000-000007000000}" name="Target Range" dataDxfId="3">
      <calculatedColumnFormula>IF($I$5-$I$4=0,"",$I$5-$I$4)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J6" sqref="J6"/>
    </sheetView>
  </sheetViews>
  <sheetFormatPr defaultRowHeight="14.4" x14ac:dyDescent="0.3"/>
  <cols>
    <col min="1" max="1" width="15.33203125" bestFit="1" customWidth="1"/>
    <col min="4" max="4" width="7.33203125" customWidth="1"/>
    <col min="5" max="5" width="8" customWidth="1"/>
    <col min="6" max="7" width="7.109375" customWidth="1"/>
    <col min="10" max="10" width="10.5546875" customWidth="1"/>
  </cols>
  <sheetData>
    <row r="1" spans="1:7" ht="15.6" x14ac:dyDescent="0.3">
      <c r="A1" s="17"/>
      <c r="B1" s="15"/>
      <c r="F1" s="17"/>
      <c r="G1" s="17"/>
    </row>
    <row r="3" spans="1:7" x14ac:dyDescent="0.3">
      <c r="A3" t="s">
        <v>34</v>
      </c>
    </row>
    <row r="5" spans="1:7" x14ac:dyDescent="0.3">
      <c r="A5" t="s">
        <v>35</v>
      </c>
    </row>
    <row r="7" spans="1:7" x14ac:dyDescent="0.3">
      <c r="A7" t="s">
        <v>29</v>
      </c>
    </row>
    <row r="8" spans="1:7" x14ac:dyDescent="0.3">
      <c r="A8" t="s">
        <v>13</v>
      </c>
      <c r="B8" s="18">
        <f>12*5+10</f>
        <v>70</v>
      </c>
    </row>
    <row r="10" spans="1:7" x14ac:dyDescent="0.3">
      <c r="A10" t="s">
        <v>30</v>
      </c>
    </row>
    <row r="11" spans="1:7" x14ac:dyDescent="0.3">
      <c r="A11" t="s">
        <v>2</v>
      </c>
    </row>
    <row r="12" spans="1:7" x14ac:dyDescent="0.3">
      <c r="A12" t="s">
        <v>3</v>
      </c>
      <c r="B12" s="18">
        <v>175</v>
      </c>
    </row>
    <row r="13" spans="1:7" x14ac:dyDescent="0.3">
      <c r="A13" t="s">
        <v>4</v>
      </c>
      <c r="B13" s="18">
        <v>185</v>
      </c>
    </row>
    <row r="15" spans="1:7" x14ac:dyDescent="0.3">
      <c r="A15" t="s">
        <v>31</v>
      </c>
    </row>
    <row r="16" spans="1:7" ht="29.4" thickBot="1" x14ac:dyDescent="0.35">
      <c r="A16" s="24" t="s">
        <v>0</v>
      </c>
      <c r="B16" s="24" t="s">
        <v>1</v>
      </c>
      <c r="C16" s="24" t="s">
        <v>17</v>
      </c>
      <c r="D16" s="24" t="s">
        <v>15</v>
      </c>
      <c r="E16" s="24" t="s">
        <v>18</v>
      </c>
      <c r="F16" s="25" t="s">
        <v>16</v>
      </c>
      <c r="G16" s="32"/>
    </row>
    <row r="17" spans="1:7" ht="15" thickTop="1" x14ac:dyDescent="0.3">
      <c r="A17" s="28">
        <v>40787</v>
      </c>
      <c r="B17" s="29">
        <v>215</v>
      </c>
      <c r="C17" s="26">
        <v>136</v>
      </c>
      <c r="D17" s="26">
        <v>36</v>
      </c>
      <c r="E17" s="26">
        <v>175</v>
      </c>
      <c r="F17" s="27">
        <v>10</v>
      </c>
      <c r="G17" s="27"/>
    </row>
    <row r="18" spans="1:7" x14ac:dyDescent="0.3">
      <c r="A18" s="30">
        <v>40788</v>
      </c>
      <c r="B18" s="31">
        <v>214</v>
      </c>
      <c r="C18" s="9"/>
      <c r="D18" s="9"/>
      <c r="E18" s="9"/>
      <c r="F18" s="9"/>
      <c r="G18" s="9"/>
    </row>
    <row r="20" spans="1:7" x14ac:dyDescent="0.3">
      <c r="A20" t="s">
        <v>32</v>
      </c>
    </row>
    <row r="21" spans="1:7" x14ac:dyDescent="0.3">
      <c r="A21" t="s">
        <v>36</v>
      </c>
    </row>
    <row r="22" spans="1:7" x14ac:dyDescent="0.3">
      <c r="A22" t="s">
        <v>37</v>
      </c>
    </row>
    <row r="23" spans="1:7" x14ac:dyDescent="0.3">
      <c r="A23" t="s">
        <v>38</v>
      </c>
    </row>
    <row r="24" spans="1:7" x14ac:dyDescent="0.3">
      <c r="A24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showGridLines="0" workbookViewId="0">
      <selection activeCell="I6" sqref="I6"/>
    </sheetView>
  </sheetViews>
  <sheetFormatPr defaultRowHeight="14.4" x14ac:dyDescent="0.3"/>
  <cols>
    <col min="1" max="1" width="12" style="9" customWidth="1"/>
    <col min="2" max="2" width="13" style="9" customWidth="1"/>
    <col min="3" max="3" width="6.6640625" style="9" bestFit="1" customWidth="1"/>
    <col min="4" max="4" width="8.5546875" style="9" bestFit="1" customWidth="1"/>
    <col min="5" max="6" width="8.6640625" style="9" bestFit="1" customWidth="1"/>
    <col min="7" max="7" width="3.33203125" customWidth="1"/>
    <col min="8" max="8" width="14.5546875" bestFit="1" customWidth="1"/>
    <col min="9" max="9" width="9.6640625" customWidth="1"/>
    <col min="10" max="10" width="2.88671875" customWidth="1"/>
    <col min="11" max="11" width="17.5546875" bestFit="1" customWidth="1"/>
    <col min="12" max="12" width="9.6640625" customWidth="1"/>
  </cols>
  <sheetData>
    <row r="1" spans="1:12" ht="30" customHeight="1" x14ac:dyDescent="0.3">
      <c r="A1" s="20" t="s">
        <v>0</v>
      </c>
      <c r="B1" s="20" t="s">
        <v>1</v>
      </c>
      <c r="C1" s="20" t="s">
        <v>17</v>
      </c>
      <c r="D1" s="20" t="s">
        <v>15</v>
      </c>
      <c r="E1" s="20" t="s">
        <v>18</v>
      </c>
      <c r="F1" s="20" t="s">
        <v>16</v>
      </c>
      <c r="I1" s="9" t="s">
        <v>28</v>
      </c>
    </row>
    <row r="2" spans="1:12" x14ac:dyDescent="0.3">
      <c r="A2" s="21">
        <v>43476</v>
      </c>
      <c r="B2" s="19">
        <v>189</v>
      </c>
      <c r="C2" s="9">
        <f>IFERROR($L$4,"")</f>
        <v>128</v>
      </c>
      <c r="D2" s="9">
        <f>IFERROR($L$5-$L$4,"")</f>
        <v>34</v>
      </c>
      <c r="E2" s="9">
        <f>IF(ISBLANK($I$4),"",$I$4)</f>
        <v>132</v>
      </c>
      <c r="F2" s="9">
        <f>IF($I$5-$I$4=0,"",$I$5-$I$4)</f>
        <v>30</v>
      </c>
      <c r="H2" t="s">
        <v>13</v>
      </c>
      <c r="I2" s="12">
        <v>69</v>
      </c>
    </row>
    <row r="3" spans="1:12" x14ac:dyDescent="0.3">
      <c r="A3" s="21">
        <v>43567</v>
      </c>
      <c r="B3" s="19">
        <v>176</v>
      </c>
      <c r="C3" s="9">
        <f t="shared" ref="C3:C12" si="0">IFERROR($L$4,"")</f>
        <v>128</v>
      </c>
      <c r="D3" s="9">
        <f t="shared" ref="D3:D12" si="1">IFERROR($L$5-$L$4,"")</f>
        <v>34</v>
      </c>
      <c r="E3" s="9">
        <f t="shared" ref="E3:E12" si="2">IF(ISBLANK($I$4),"",$I$4)</f>
        <v>132</v>
      </c>
      <c r="F3" s="9">
        <f t="shared" ref="F3:F12" si="3">IF($I$5-$I$4=0,"",$I$5-$I$4)</f>
        <v>30</v>
      </c>
      <c r="H3" t="s">
        <v>2</v>
      </c>
      <c r="I3" s="9" t="str">
        <f>IF(ISNUMBER(I2),TRUNC(I2/12)&amp;" ft"&amp;" "&amp;I2-TRUNC(I2/12)*12&amp;" in","")</f>
        <v>5 ft 9 in</v>
      </c>
      <c r="K3" t="s">
        <v>14</v>
      </c>
    </row>
    <row r="4" spans="1:12" x14ac:dyDescent="0.3">
      <c r="A4" s="21">
        <v>43594</v>
      </c>
      <c r="B4" s="19">
        <v>175</v>
      </c>
      <c r="C4" s="9">
        <f t="shared" si="0"/>
        <v>128</v>
      </c>
      <c r="D4" s="9">
        <f t="shared" si="1"/>
        <v>34</v>
      </c>
      <c r="E4" s="9">
        <f t="shared" si="2"/>
        <v>132</v>
      </c>
      <c r="F4" s="9">
        <f t="shared" si="3"/>
        <v>30</v>
      </c>
      <c r="H4" s="9" t="s">
        <v>3</v>
      </c>
      <c r="I4" s="12">
        <v>132</v>
      </c>
      <c r="K4" s="9" t="s">
        <v>3</v>
      </c>
      <c r="L4" s="9">
        <f>IF(AND(ISNUMBER(I2),I2&gt;58),INDEX(BMI,MATCH(I2,BMIList,0)+1,1),"")</f>
        <v>128</v>
      </c>
    </row>
    <row r="5" spans="1:12" x14ac:dyDescent="0.3">
      <c r="A5" s="21">
        <v>43622</v>
      </c>
      <c r="B5" s="19">
        <v>170</v>
      </c>
      <c r="C5" s="9">
        <f t="shared" si="0"/>
        <v>128</v>
      </c>
      <c r="D5" s="9">
        <f t="shared" si="1"/>
        <v>34</v>
      </c>
      <c r="E5" s="9">
        <f t="shared" si="2"/>
        <v>132</v>
      </c>
      <c r="F5" s="9">
        <f t="shared" si="3"/>
        <v>30</v>
      </c>
      <c r="H5" s="9" t="s">
        <v>4</v>
      </c>
      <c r="I5" s="12">
        <v>162</v>
      </c>
      <c r="K5" s="9" t="s">
        <v>4</v>
      </c>
      <c r="L5" s="9">
        <f>IF(AND(ISNUMBER(I2),I2&gt;58),INDEX(BMI,MATCH(I2,BMIList,0)+1,6),"")</f>
        <v>162</v>
      </c>
    </row>
    <row r="6" spans="1:12" x14ac:dyDescent="0.3">
      <c r="A6" s="21">
        <v>43833</v>
      </c>
      <c r="B6" s="19">
        <v>160</v>
      </c>
      <c r="C6" s="9">
        <f t="shared" si="0"/>
        <v>128</v>
      </c>
      <c r="D6" s="9">
        <f t="shared" si="1"/>
        <v>34</v>
      </c>
      <c r="E6" s="9">
        <f t="shared" si="2"/>
        <v>132</v>
      </c>
      <c r="F6" s="9">
        <f t="shared" si="3"/>
        <v>30</v>
      </c>
    </row>
    <row r="7" spans="1:12" x14ac:dyDescent="0.3">
      <c r="A7" s="21">
        <v>43891</v>
      </c>
      <c r="B7" s="19">
        <v>154</v>
      </c>
      <c r="C7" s="9">
        <f t="shared" si="0"/>
        <v>128</v>
      </c>
      <c r="D7" s="9">
        <f t="shared" si="1"/>
        <v>34</v>
      </c>
      <c r="E7" s="9">
        <f t="shared" si="2"/>
        <v>132</v>
      </c>
      <c r="F7" s="9">
        <f t="shared" si="3"/>
        <v>30</v>
      </c>
      <c r="H7" t="s">
        <v>19</v>
      </c>
      <c r="I7">
        <f>IF(ISNUMBER(B2),INDEX(B:B,COUNT(B:B)+1,),"")</f>
        <v>135</v>
      </c>
      <c r="K7" t="s">
        <v>19</v>
      </c>
      <c r="L7">
        <f>IF(ISNUMBER(I7),I7,"")</f>
        <v>135</v>
      </c>
    </row>
    <row r="8" spans="1:12" x14ac:dyDescent="0.3">
      <c r="A8" s="21">
        <v>43923</v>
      </c>
      <c r="B8" s="19">
        <v>152</v>
      </c>
      <c r="C8" s="9">
        <f t="shared" si="0"/>
        <v>128</v>
      </c>
      <c r="D8" s="9">
        <f t="shared" si="1"/>
        <v>34</v>
      </c>
      <c r="E8" s="9">
        <f t="shared" si="2"/>
        <v>132</v>
      </c>
      <c r="F8" s="9">
        <f t="shared" si="3"/>
        <v>30</v>
      </c>
      <c r="H8" t="s">
        <v>20</v>
      </c>
      <c r="I8">
        <f>IF($B$2=0,"",$B$2)</f>
        <v>189</v>
      </c>
      <c r="K8" t="s">
        <v>22</v>
      </c>
      <c r="L8">
        <f>IF(ISNUMBER(L7),INDEX(B:B,COUNT(B:B),),"Please enter all data in Yellow (Height, Target Min and Max)")</f>
        <v>138</v>
      </c>
    </row>
    <row r="9" spans="1:12" x14ac:dyDescent="0.3">
      <c r="A9" s="21">
        <v>43932</v>
      </c>
      <c r="B9" s="19">
        <v>140</v>
      </c>
      <c r="C9" s="9">
        <f t="shared" si="0"/>
        <v>128</v>
      </c>
      <c r="D9" s="9">
        <f t="shared" si="1"/>
        <v>34</v>
      </c>
      <c r="E9" s="9">
        <f t="shared" si="2"/>
        <v>132</v>
      </c>
      <c r="F9" s="9">
        <f t="shared" si="3"/>
        <v>30</v>
      </c>
      <c r="H9" t="s">
        <v>21</v>
      </c>
      <c r="I9">
        <f>IFERROR(I7-I8,"")</f>
        <v>-54</v>
      </c>
      <c r="K9" t="s">
        <v>21</v>
      </c>
      <c r="L9">
        <f>IFERROR(L7-L8,"Please Put Weights in B2 and B3 to calculate this metric")</f>
        <v>-3</v>
      </c>
    </row>
    <row r="10" spans="1:12" x14ac:dyDescent="0.3">
      <c r="A10" s="21">
        <v>43988</v>
      </c>
      <c r="B10" s="19">
        <v>139</v>
      </c>
      <c r="C10" s="9">
        <f t="shared" si="0"/>
        <v>128</v>
      </c>
      <c r="D10" s="9">
        <f t="shared" si="1"/>
        <v>34</v>
      </c>
      <c r="E10" s="9">
        <f t="shared" si="2"/>
        <v>132</v>
      </c>
      <c r="F10" s="9">
        <f t="shared" si="3"/>
        <v>30</v>
      </c>
    </row>
    <row r="11" spans="1:12" x14ac:dyDescent="0.3">
      <c r="A11" s="21">
        <v>44056</v>
      </c>
      <c r="B11" s="19">
        <v>138</v>
      </c>
      <c r="C11" s="9">
        <f t="shared" si="0"/>
        <v>128</v>
      </c>
      <c r="D11" s="9">
        <f t="shared" si="1"/>
        <v>34</v>
      </c>
      <c r="E11" s="9">
        <f t="shared" si="2"/>
        <v>132</v>
      </c>
      <c r="F11" s="9">
        <f t="shared" si="3"/>
        <v>30</v>
      </c>
    </row>
    <row r="12" spans="1:12" x14ac:dyDescent="0.3">
      <c r="A12" s="21">
        <v>44082</v>
      </c>
      <c r="B12" s="19">
        <v>135</v>
      </c>
      <c r="C12" s="9">
        <f t="shared" si="0"/>
        <v>128</v>
      </c>
      <c r="D12" s="9">
        <f t="shared" si="1"/>
        <v>34</v>
      </c>
      <c r="E12" s="9">
        <f t="shared" si="2"/>
        <v>132</v>
      </c>
      <c r="F12" s="9">
        <f t="shared" si="3"/>
        <v>30</v>
      </c>
    </row>
    <row r="13" spans="1:12" x14ac:dyDescent="0.3">
      <c r="A13"/>
      <c r="B13"/>
    </row>
    <row r="28" spans="5:5" x14ac:dyDescent="0.3">
      <c r="E28" s="22"/>
    </row>
    <row r="34" spans="1:1" x14ac:dyDescent="0.3">
      <c r="A34" s="23"/>
    </row>
  </sheetData>
  <conditionalFormatting sqref="I9:J9">
    <cfRule type="iconSet" priority="4">
      <iconSet iconSet="3Symbols">
        <cfvo type="percent" val="0"/>
        <cfvo type="num" val="0"/>
        <cfvo type="num" val="0.01"/>
      </iconSet>
    </cfRule>
  </conditionalFormatting>
  <conditionalFormatting sqref="L9 I9">
    <cfRule type="iconSet" priority="2">
      <iconSet iconSet="3Symbols" reverse="1">
        <cfvo type="percent" val="0"/>
        <cfvo type="num" val="0"/>
        <cfvo type="num" val="0.01"/>
      </iconSet>
    </cfRule>
  </conditionalFormatting>
  <conditionalFormatting sqref="L8:Q9">
    <cfRule type="expression" dxfId="2" priority="1" stopIfTrue="1">
      <formula>IF(ISNUMBER($L$8),FALSE,TRUE)</formula>
    </cfRule>
  </conditionalFormatting>
  <dataValidations count="1">
    <dataValidation type="whole" allowBlank="1" showInputMessage="1" showErrorMessage="1" errorTitle="Whole # Between 58 &amp; 76" error="Must be whole number in Inches Between 58 and 76" promptTitle="Must be whole number in Inches" prompt="Between 58 and 76" sqref="I2" xr:uid="{00000000-0002-0000-0100-000000000000}">
      <formula1>58</formula1>
      <formula2>76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"/>
  <sheetViews>
    <sheetView zoomScale="75" zoomScaleNormal="75" workbookViewId="0">
      <selection activeCell="B6" sqref="B6"/>
    </sheetView>
  </sheetViews>
  <sheetFormatPr defaultRowHeight="14.4" x14ac:dyDescent="0.3"/>
  <cols>
    <col min="2" max="2" width="19.44140625" bestFit="1" customWidth="1"/>
  </cols>
  <sheetData>
    <row r="1" spans="1:38" ht="15" thickBo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3">
      <c r="B2" s="11" t="s">
        <v>23</v>
      </c>
      <c r="C2" s="33" t="s">
        <v>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5"/>
    </row>
    <row r="3" spans="1:38" ht="15" thickBot="1" x14ac:dyDescent="0.35"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8"/>
    </row>
    <row r="4" spans="1:38" ht="15" customHeight="1" thickBot="1" x14ac:dyDescent="0.35">
      <c r="B4" s="7" t="s">
        <v>6</v>
      </c>
      <c r="C4" s="1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38" ht="15" thickBot="1" x14ac:dyDescent="0.35">
      <c r="B5" s="8" t="s">
        <v>7</v>
      </c>
      <c r="C5" s="1">
        <v>19</v>
      </c>
      <c r="D5" s="1">
        <v>20</v>
      </c>
      <c r="E5" s="1">
        <v>21</v>
      </c>
      <c r="F5" s="1">
        <v>22</v>
      </c>
      <c r="G5" s="1">
        <v>23</v>
      </c>
      <c r="H5" s="1">
        <v>24</v>
      </c>
      <c r="I5" s="1">
        <v>25</v>
      </c>
      <c r="J5" s="1">
        <v>26</v>
      </c>
      <c r="K5" s="1">
        <v>27</v>
      </c>
      <c r="L5" s="1">
        <v>28</v>
      </c>
      <c r="M5" s="1">
        <v>29</v>
      </c>
      <c r="N5" s="1">
        <v>30</v>
      </c>
      <c r="O5" s="1">
        <v>31</v>
      </c>
      <c r="P5" s="1">
        <v>32</v>
      </c>
      <c r="Q5" s="1">
        <v>33</v>
      </c>
      <c r="R5" s="1">
        <v>34</v>
      </c>
      <c r="S5" s="1">
        <v>35</v>
      </c>
      <c r="T5" s="1">
        <v>36</v>
      </c>
      <c r="U5" s="1">
        <v>37</v>
      </c>
      <c r="V5" s="1">
        <v>38</v>
      </c>
      <c r="W5" s="1">
        <v>39</v>
      </c>
      <c r="X5" s="1">
        <v>40</v>
      </c>
      <c r="Y5" s="1">
        <v>41</v>
      </c>
      <c r="Z5" s="1">
        <v>42</v>
      </c>
      <c r="AA5" s="1">
        <v>43</v>
      </c>
      <c r="AB5" s="1">
        <v>44</v>
      </c>
      <c r="AC5" s="1">
        <v>45</v>
      </c>
      <c r="AD5" s="1">
        <v>46</v>
      </c>
      <c r="AE5" s="1">
        <v>47</v>
      </c>
      <c r="AF5" s="1">
        <v>48</v>
      </c>
      <c r="AG5" s="1">
        <v>49</v>
      </c>
      <c r="AH5" s="1">
        <v>50</v>
      </c>
      <c r="AI5" s="1">
        <v>51</v>
      </c>
      <c r="AJ5" s="1">
        <v>52</v>
      </c>
      <c r="AK5" s="1">
        <v>53</v>
      </c>
      <c r="AL5" s="1">
        <v>54</v>
      </c>
    </row>
    <row r="6" spans="1:38" ht="15" thickBot="1" x14ac:dyDescent="0.35">
      <c r="A6" t="str">
        <f>TRUNC(B6/12)&amp;" FT"&amp;" "&amp;B6-TRUNC(B6/12)*12&amp;" in"</f>
        <v>4 FT 10 in</v>
      </c>
      <c r="B6" s="10">
        <v>58</v>
      </c>
      <c r="C6" s="2">
        <v>91</v>
      </c>
      <c r="D6" s="2">
        <v>96</v>
      </c>
      <c r="E6" s="2">
        <v>100</v>
      </c>
      <c r="F6" s="2">
        <v>105</v>
      </c>
      <c r="G6" s="2">
        <v>110</v>
      </c>
      <c r="H6" s="2">
        <v>115</v>
      </c>
      <c r="I6" s="3">
        <v>119</v>
      </c>
      <c r="J6" s="3">
        <v>124</v>
      </c>
      <c r="K6" s="3">
        <v>129</v>
      </c>
      <c r="L6" s="3">
        <v>134</v>
      </c>
      <c r="M6" s="3">
        <v>138</v>
      </c>
      <c r="N6" s="3">
        <v>143</v>
      </c>
      <c r="O6" s="4">
        <v>148</v>
      </c>
      <c r="P6" s="4">
        <v>153</v>
      </c>
      <c r="Q6" s="4">
        <v>158</v>
      </c>
      <c r="R6" s="4">
        <v>162</v>
      </c>
      <c r="S6" s="4">
        <v>167</v>
      </c>
      <c r="T6" s="4">
        <v>172</v>
      </c>
      <c r="U6" s="4">
        <v>177</v>
      </c>
      <c r="V6" s="4">
        <v>181</v>
      </c>
      <c r="W6" s="4">
        <v>186</v>
      </c>
      <c r="X6" s="4">
        <v>191</v>
      </c>
      <c r="Y6" s="4">
        <v>196</v>
      </c>
      <c r="Z6" s="4">
        <v>201</v>
      </c>
      <c r="AA6" s="4">
        <v>205</v>
      </c>
      <c r="AB6" s="4">
        <v>210</v>
      </c>
      <c r="AC6" s="4">
        <v>215</v>
      </c>
      <c r="AD6" s="4">
        <v>220</v>
      </c>
      <c r="AE6" s="4">
        <v>224</v>
      </c>
      <c r="AF6" s="4">
        <v>229</v>
      </c>
      <c r="AG6" s="4">
        <v>234</v>
      </c>
      <c r="AH6" s="4">
        <v>239</v>
      </c>
      <c r="AI6" s="4">
        <v>244</v>
      </c>
      <c r="AJ6" s="4">
        <v>248</v>
      </c>
      <c r="AK6" s="4">
        <v>253</v>
      </c>
      <c r="AL6" s="4">
        <v>258</v>
      </c>
    </row>
    <row r="7" spans="1:38" ht="15" thickBot="1" x14ac:dyDescent="0.35">
      <c r="A7" t="str">
        <f t="shared" ref="A7:A24" si="0">TRUNC(B7/12)&amp;" FT"&amp;" "&amp;B7-TRUNC(B7/12)*12&amp;" in"</f>
        <v>4 FT 11 in</v>
      </c>
      <c r="B7" s="10">
        <v>59</v>
      </c>
      <c r="C7" s="2">
        <v>94</v>
      </c>
      <c r="D7" s="2">
        <v>99</v>
      </c>
      <c r="E7" s="2">
        <v>104</v>
      </c>
      <c r="F7" s="2">
        <v>109</v>
      </c>
      <c r="G7" s="2">
        <v>114</v>
      </c>
      <c r="H7" s="2">
        <v>119</v>
      </c>
      <c r="I7" s="3">
        <v>124</v>
      </c>
      <c r="J7" s="3">
        <v>128</v>
      </c>
      <c r="K7" s="3">
        <v>133</v>
      </c>
      <c r="L7" s="3">
        <v>138</v>
      </c>
      <c r="M7" s="3">
        <v>143</v>
      </c>
      <c r="N7" s="3">
        <v>148</v>
      </c>
      <c r="O7" s="4">
        <v>153</v>
      </c>
      <c r="P7" s="4">
        <v>158</v>
      </c>
      <c r="Q7" s="4">
        <v>163</v>
      </c>
      <c r="R7" s="4">
        <v>168</v>
      </c>
      <c r="S7" s="4">
        <v>173</v>
      </c>
      <c r="T7" s="4">
        <v>178</v>
      </c>
      <c r="U7" s="4">
        <v>183</v>
      </c>
      <c r="V7" s="4">
        <v>188</v>
      </c>
      <c r="W7" s="4">
        <v>193</v>
      </c>
      <c r="X7" s="4">
        <v>198</v>
      </c>
      <c r="Y7" s="4">
        <v>203</v>
      </c>
      <c r="Z7" s="4">
        <v>208</v>
      </c>
      <c r="AA7" s="4">
        <v>212</v>
      </c>
      <c r="AB7" s="4">
        <v>217</v>
      </c>
      <c r="AC7" s="4">
        <v>222</v>
      </c>
      <c r="AD7" s="4">
        <v>227</v>
      </c>
      <c r="AE7" s="4">
        <v>232</v>
      </c>
      <c r="AF7" s="4">
        <v>237</v>
      </c>
      <c r="AG7" s="4">
        <v>242</v>
      </c>
      <c r="AH7" s="4">
        <v>247</v>
      </c>
      <c r="AI7" s="4">
        <v>252</v>
      </c>
      <c r="AJ7" s="4">
        <v>257</v>
      </c>
      <c r="AK7" s="4">
        <v>262</v>
      </c>
      <c r="AL7" s="4">
        <v>267</v>
      </c>
    </row>
    <row r="8" spans="1:38" ht="15" thickBot="1" x14ac:dyDescent="0.35">
      <c r="A8" t="str">
        <f t="shared" si="0"/>
        <v>5 FT 0 in</v>
      </c>
      <c r="B8" s="10">
        <v>60</v>
      </c>
      <c r="C8" s="2">
        <v>97</v>
      </c>
      <c r="D8" s="2">
        <v>102</v>
      </c>
      <c r="E8" s="2">
        <v>107</v>
      </c>
      <c r="F8" s="2">
        <v>112</v>
      </c>
      <c r="G8" s="2">
        <v>118</v>
      </c>
      <c r="H8" s="2">
        <v>123</v>
      </c>
      <c r="I8" s="3">
        <v>128</v>
      </c>
      <c r="J8" s="3">
        <v>133</v>
      </c>
      <c r="K8" s="3">
        <v>138</v>
      </c>
      <c r="L8" s="3">
        <v>143</v>
      </c>
      <c r="M8" s="3">
        <v>148</v>
      </c>
      <c r="N8" s="3">
        <v>153</v>
      </c>
      <c r="O8" s="4">
        <v>158</v>
      </c>
      <c r="P8" s="4">
        <v>163</v>
      </c>
      <c r="Q8" s="4">
        <v>168</v>
      </c>
      <c r="R8" s="4">
        <v>174</v>
      </c>
      <c r="S8" s="4">
        <v>179</v>
      </c>
      <c r="T8" s="4">
        <v>184</v>
      </c>
      <c r="U8" s="4">
        <v>189</v>
      </c>
      <c r="V8" s="4">
        <v>194</v>
      </c>
      <c r="W8" s="4">
        <v>199</v>
      </c>
      <c r="X8" s="4">
        <v>204</v>
      </c>
      <c r="Y8" s="4">
        <v>209</v>
      </c>
      <c r="Z8" s="4">
        <v>215</v>
      </c>
      <c r="AA8" s="4">
        <v>220</v>
      </c>
      <c r="AB8" s="4">
        <v>225</v>
      </c>
      <c r="AC8" s="4">
        <v>230</v>
      </c>
      <c r="AD8" s="4">
        <v>235</v>
      </c>
      <c r="AE8" s="4">
        <v>240</v>
      </c>
      <c r="AF8" s="4">
        <v>245</v>
      </c>
      <c r="AG8" s="4">
        <v>250</v>
      </c>
      <c r="AH8" s="4">
        <v>255</v>
      </c>
      <c r="AI8" s="4">
        <v>261</v>
      </c>
      <c r="AJ8" s="4">
        <v>266</v>
      </c>
      <c r="AK8" s="4">
        <v>271</v>
      </c>
      <c r="AL8" s="4">
        <v>276</v>
      </c>
    </row>
    <row r="9" spans="1:38" ht="15" thickBot="1" x14ac:dyDescent="0.35">
      <c r="A9" t="str">
        <f t="shared" si="0"/>
        <v>5 FT 1 in</v>
      </c>
      <c r="B9" s="10">
        <v>61</v>
      </c>
      <c r="C9" s="2">
        <v>100</v>
      </c>
      <c r="D9" s="2">
        <v>106</v>
      </c>
      <c r="E9" s="2">
        <v>111</v>
      </c>
      <c r="F9" s="2">
        <v>116</v>
      </c>
      <c r="G9" s="2">
        <v>122</v>
      </c>
      <c r="H9" s="2">
        <v>127</v>
      </c>
      <c r="I9" s="3">
        <v>132</v>
      </c>
      <c r="J9" s="3">
        <v>137</v>
      </c>
      <c r="K9" s="3">
        <v>143</v>
      </c>
      <c r="L9" s="3">
        <v>148</v>
      </c>
      <c r="M9" s="3">
        <v>153</v>
      </c>
      <c r="N9" s="3">
        <v>158</v>
      </c>
      <c r="O9" s="4">
        <v>164</v>
      </c>
      <c r="P9" s="4">
        <v>169</v>
      </c>
      <c r="Q9" s="4">
        <v>174</v>
      </c>
      <c r="R9" s="4">
        <v>180</v>
      </c>
      <c r="S9" s="4">
        <v>185</v>
      </c>
      <c r="T9" s="4">
        <v>190</v>
      </c>
      <c r="U9" s="4">
        <v>195</v>
      </c>
      <c r="V9" s="4">
        <v>201</v>
      </c>
      <c r="W9" s="4">
        <v>206</v>
      </c>
      <c r="X9" s="4">
        <v>211</v>
      </c>
      <c r="Y9" s="4">
        <v>217</v>
      </c>
      <c r="Z9" s="4">
        <v>222</v>
      </c>
      <c r="AA9" s="4">
        <v>227</v>
      </c>
      <c r="AB9" s="4">
        <v>232</v>
      </c>
      <c r="AC9" s="4">
        <v>238</v>
      </c>
      <c r="AD9" s="4">
        <v>243</v>
      </c>
      <c r="AE9" s="4">
        <v>248</v>
      </c>
      <c r="AF9" s="4">
        <v>254</v>
      </c>
      <c r="AG9" s="4">
        <v>259</v>
      </c>
      <c r="AH9" s="4">
        <v>264</v>
      </c>
      <c r="AI9" s="4">
        <v>269</v>
      </c>
      <c r="AJ9" s="4">
        <v>275</v>
      </c>
      <c r="AK9" s="4">
        <v>280</v>
      </c>
      <c r="AL9" s="4">
        <v>285</v>
      </c>
    </row>
    <row r="10" spans="1:38" ht="15" thickBot="1" x14ac:dyDescent="0.35">
      <c r="A10" t="str">
        <f t="shared" si="0"/>
        <v>5 FT 2 in</v>
      </c>
      <c r="B10" s="10">
        <v>62</v>
      </c>
      <c r="C10" s="2">
        <v>104</v>
      </c>
      <c r="D10" s="2">
        <v>109</v>
      </c>
      <c r="E10" s="2">
        <v>115</v>
      </c>
      <c r="F10" s="2">
        <v>120</v>
      </c>
      <c r="G10" s="2">
        <v>126</v>
      </c>
      <c r="H10" s="2">
        <v>131</v>
      </c>
      <c r="I10" s="3">
        <v>136</v>
      </c>
      <c r="J10" s="3">
        <v>142</v>
      </c>
      <c r="K10" s="3">
        <v>147</v>
      </c>
      <c r="L10" s="3">
        <v>153</v>
      </c>
      <c r="M10" s="3">
        <v>158</v>
      </c>
      <c r="N10" s="3">
        <v>164</v>
      </c>
      <c r="O10" s="4">
        <v>169</v>
      </c>
      <c r="P10" s="4">
        <v>175</v>
      </c>
      <c r="Q10" s="4">
        <v>180</v>
      </c>
      <c r="R10" s="4">
        <v>186</v>
      </c>
      <c r="S10" s="4">
        <v>191</v>
      </c>
      <c r="T10" s="4">
        <v>196</v>
      </c>
      <c r="U10" s="4">
        <v>202</v>
      </c>
      <c r="V10" s="4">
        <v>207</v>
      </c>
      <c r="W10" s="4">
        <v>213</v>
      </c>
      <c r="X10" s="4">
        <v>218</v>
      </c>
      <c r="Y10" s="4">
        <v>224</v>
      </c>
      <c r="Z10" s="4">
        <v>229</v>
      </c>
      <c r="AA10" s="4">
        <v>235</v>
      </c>
      <c r="AB10" s="4">
        <v>240</v>
      </c>
      <c r="AC10" s="4">
        <v>246</v>
      </c>
      <c r="AD10" s="4">
        <v>251</v>
      </c>
      <c r="AE10" s="4">
        <v>256</v>
      </c>
      <c r="AF10" s="4">
        <v>262</v>
      </c>
      <c r="AG10" s="4">
        <v>267</v>
      </c>
      <c r="AH10" s="4">
        <v>273</v>
      </c>
      <c r="AI10" s="4">
        <v>278</v>
      </c>
      <c r="AJ10" s="4">
        <v>284</v>
      </c>
      <c r="AK10" s="4">
        <v>289</v>
      </c>
      <c r="AL10" s="4">
        <v>295</v>
      </c>
    </row>
    <row r="11" spans="1:38" ht="15" thickBot="1" x14ac:dyDescent="0.35">
      <c r="A11" t="str">
        <f t="shared" si="0"/>
        <v>5 FT 3 in</v>
      </c>
      <c r="B11" s="10">
        <v>63</v>
      </c>
      <c r="C11" s="2">
        <v>107</v>
      </c>
      <c r="D11" s="2">
        <v>113</v>
      </c>
      <c r="E11" s="2">
        <v>118</v>
      </c>
      <c r="F11" s="2">
        <v>124</v>
      </c>
      <c r="G11" s="2">
        <v>130</v>
      </c>
      <c r="H11" s="2">
        <v>135</v>
      </c>
      <c r="I11" s="3">
        <v>141</v>
      </c>
      <c r="J11" s="3">
        <v>146</v>
      </c>
      <c r="K11" s="3">
        <v>152</v>
      </c>
      <c r="L11" s="3">
        <v>158</v>
      </c>
      <c r="M11" s="3">
        <v>163</v>
      </c>
      <c r="N11" s="3">
        <v>169</v>
      </c>
      <c r="O11" s="4">
        <v>175</v>
      </c>
      <c r="P11" s="4">
        <v>180</v>
      </c>
      <c r="Q11" s="4">
        <v>186</v>
      </c>
      <c r="R11" s="4">
        <v>191</v>
      </c>
      <c r="S11" s="4">
        <v>197</v>
      </c>
      <c r="T11" s="4">
        <v>203</v>
      </c>
      <c r="U11" s="4">
        <v>208</v>
      </c>
      <c r="V11" s="4">
        <v>214</v>
      </c>
      <c r="W11" s="4">
        <v>220</v>
      </c>
      <c r="X11" s="4">
        <v>225</v>
      </c>
      <c r="Y11" s="4">
        <v>231</v>
      </c>
      <c r="Z11" s="4">
        <v>237</v>
      </c>
      <c r="AA11" s="4">
        <v>242</v>
      </c>
      <c r="AB11" s="4">
        <v>248</v>
      </c>
      <c r="AC11" s="4">
        <v>254</v>
      </c>
      <c r="AD11" s="4">
        <v>259</v>
      </c>
      <c r="AE11" s="4">
        <v>265</v>
      </c>
      <c r="AF11" s="4">
        <v>270</v>
      </c>
      <c r="AG11" s="4">
        <v>278</v>
      </c>
      <c r="AH11" s="4">
        <v>282</v>
      </c>
      <c r="AI11" s="4">
        <v>287</v>
      </c>
      <c r="AJ11" s="4">
        <v>293</v>
      </c>
      <c r="AK11" s="4">
        <v>299</v>
      </c>
      <c r="AL11" s="4">
        <v>304</v>
      </c>
    </row>
    <row r="12" spans="1:38" ht="15" thickBot="1" x14ac:dyDescent="0.35">
      <c r="A12" t="str">
        <f t="shared" si="0"/>
        <v>5 FT 4 in</v>
      </c>
      <c r="B12" s="10">
        <v>64</v>
      </c>
      <c r="C12" s="2">
        <v>110</v>
      </c>
      <c r="D12" s="2">
        <v>116</v>
      </c>
      <c r="E12" s="2">
        <v>122</v>
      </c>
      <c r="F12" s="2">
        <v>128</v>
      </c>
      <c r="G12" s="2">
        <v>134</v>
      </c>
      <c r="H12" s="2">
        <v>140</v>
      </c>
      <c r="I12" s="3">
        <v>145</v>
      </c>
      <c r="J12" s="3">
        <v>151</v>
      </c>
      <c r="K12" s="3">
        <v>157</v>
      </c>
      <c r="L12" s="3">
        <v>163</v>
      </c>
      <c r="M12" s="3">
        <v>169</v>
      </c>
      <c r="N12" s="3">
        <v>174</v>
      </c>
      <c r="O12" s="4">
        <v>180</v>
      </c>
      <c r="P12" s="4">
        <v>186</v>
      </c>
      <c r="Q12" s="4">
        <v>192</v>
      </c>
      <c r="R12" s="4">
        <v>197</v>
      </c>
      <c r="S12" s="4">
        <v>204</v>
      </c>
      <c r="T12" s="4">
        <v>209</v>
      </c>
      <c r="U12" s="4">
        <v>215</v>
      </c>
      <c r="V12" s="4">
        <v>221</v>
      </c>
      <c r="W12" s="4">
        <v>227</v>
      </c>
      <c r="X12" s="4">
        <v>232</v>
      </c>
      <c r="Y12" s="4">
        <v>238</v>
      </c>
      <c r="Z12" s="4">
        <v>244</v>
      </c>
      <c r="AA12" s="4">
        <v>250</v>
      </c>
      <c r="AB12" s="4">
        <v>256</v>
      </c>
      <c r="AC12" s="4">
        <v>262</v>
      </c>
      <c r="AD12" s="4">
        <v>267</v>
      </c>
      <c r="AE12" s="4">
        <v>273</v>
      </c>
      <c r="AF12" s="4">
        <v>279</v>
      </c>
      <c r="AG12" s="4">
        <v>285</v>
      </c>
      <c r="AH12" s="4">
        <v>291</v>
      </c>
      <c r="AI12" s="4">
        <v>296</v>
      </c>
      <c r="AJ12" s="4">
        <v>302</v>
      </c>
      <c r="AK12" s="4">
        <v>308</v>
      </c>
      <c r="AL12" s="4">
        <v>314</v>
      </c>
    </row>
    <row r="13" spans="1:38" ht="15" thickBot="1" x14ac:dyDescent="0.35">
      <c r="A13" t="str">
        <f t="shared" si="0"/>
        <v>5 FT 5 in</v>
      </c>
      <c r="B13" s="10">
        <v>65</v>
      </c>
      <c r="C13" s="2">
        <v>114</v>
      </c>
      <c r="D13" s="2">
        <v>120</v>
      </c>
      <c r="E13" s="2">
        <v>126</v>
      </c>
      <c r="F13" s="2">
        <v>132</v>
      </c>
      <c r="G13" s="2">
        <v>138</v>
      </c>
      <c r="H13" s="2">
        <v>144</v>
      </c>
      <c r="I13" s="3">
        <v>150</v>
      </c>
      <c r="J13" s="3">
        <v>156</v>
      </c>
      <c r="K13" s="3">
        <v>162</v>
      </c>
      <c r="L13" s="3">
        <v>168</v>
      </c>
      <c r="M13" s="3">
        <v>174</v>
      </c>
      <c r="N13" s="3">
        <v>180</v>
      </c>
      <c r="O13" s="4">
        <v>186</v>
      </c>
      <c r="P13" s="4">
        <v>192</v>
      </c>
      <c r="Q13" s="4">
        <v>198</v>
      </c>
      <c r="R13" s="4">
        <v>204</v>
      </c>
      <c r="S13" s="4">
        <v>210</v>
      </c>
      <c r="T13" s="4">
        <v>216</v>
      </c>
      <c r="U13" s="4">
        <v>222</v>
      </c>
      <c r="V13" s="4">
        <v>228</v>
      </c>
      <c r="W13" s="4">
        <v>234</v>
      </c>
      <c r="X13" s="4">
        <v>240</v>
      </c>
      <c r="Y13" s="4">
        <v>246</v>
      </c>
      <c r="Z13" s="4">
        <v>252</v>
      </c>
      <c r="AA13" s="4">
        <v>258</v>
      </c>
      <c r="AB13" s="4">
        <v>264</v>
      </c>
      <c r="AC13" s="4">
        <v>270</v>
      </c>
      <c r="AD13" s="4">
        <v>276</v>
      </c>
      <c r="AE13" s="4">
        <v>282</v>
      </c>
      <c r="AF13" s="4">
        <v>288</v>
      </c>
      <c r="AG13" s="4">
        <v>294</v>
      </c>
      <c r="AH13" s="4">
        <v>300</v>
      </c>
      <c r="AI13" s="4">
        <v>306</v>
      </c>
      <c r="AJ13" s="4">
        <v>312</v>
      </c>
      <c r="AK13" s="4">
        <v>318</v>
      </c>
      <c r="AL13" s="4">
        <v>324</v>
      </c>
    </row>
    <row r="14" spans="1:38" ht="15" thickBot="1" x14ac:dyDescent="0.35">
      <c r="A14" t="str">
        <f t="shared" si="0"/>
        <v>5 FT 6 in</v>
      </c>
      <c r="B14" s="10">
        <v>66</v>
      </c>
      <c r="C14" s="2">
        <v>118</v>
      </c>
      <c r="D14" s="2">
        <v>124</v>
      </c>
      <c r="E14" s="2">
        <v>130</v>
      </c>
      <c r="F14" s="2">
        <v>136</v>
      </c>
      <c r="G14" s="2">
        <v>142</v>
      </c>
      <c r="H14" s="2">
        <v>148</v>
      </c>
      <c r="I14" s="3">
        <v>155</v>
      </c>
      <c r="J14" s="3">
        <v>161</v>
      </c>
      <c r="K14" s="3">
        <v>167</v>
      </c>
      <c r="L14" s="3">
        <v>173</v>
      </c>
      <c r="M14" s="3">
        <v>179</v>
      </c>
      <c r="N14" s="3">
        <v>186</v>
      </c>
      <c r="O14" s="4">
        <v>192</v>
      </c>
      <c r="P14" s="4">
        <v>198</v>
      </c>
      <c r="Q14" s="4">
        <v>204</v>
      </c>
      <c r="R14" s="4">
        <v>210</v>
      </c>
      <c r="S14" s="4">
        <v>216</v>
      </c>
      <c r="T14" s="4">
        <v>223</v>
      </c>
      <c r="U14" s="4">
        <v>229</v>
      </c>
      <c r="V14" s="4">
        <v>235</v>
      </c>
      <c r="W14" s="4">
        <v>241</v>
      </c>
      <c r="X14" s="4">
        <v>247</v>
      </c>
      <c r="Y14" s="4">
        <v>253</v>
      </c>
      <c r="Z14" s="4">
        <v>260</v>
      </c>
      <c r="AA14" s="4">
        <v>266</v>
      </c>
      <c r="AB14" s="4">
        <v>272</v>
      </c>
      <c r="AC14" s="4">
        <v>278</v>
      </c>
      <c r="AD14" s="4">
        <v>284</v>
      </c>
      <c r="AE14" s="4">
        <v>291</v>
      </c>
      <c r="AF14" s="4">
        <v>297</v>
      </c>
      <c r="AG14" s="4">
        <v>303</v>
      </c>
      <c r="AH14" s="4">
        <v>309</v>
      </c>
      <c r="AI14" s="4">
        <v>315</v>
      </c>
      <c r="AJ14" s="4">
        <v>322</v>
      </c>
      <c r="AK14" s="4">
        <v>328</v>
      </c>
      <c r="AL14" s="4">
        <v>334</v>
      </c>
    </row>
    <row r="15" spans="1:38" ht="15" thickBot="1" x14ac:dyDescent="0.35">
      <c r="A15" t="str">
        <f t="shared" si="0"/>
        <v>5 FT 7 in</v>
      </c>
      <c r="B15" s="10">
        <v>67</v>
      </c>
      <c r="C15" s="2">
        <v>121</v>
      </c>
      <c r="D15" s="2">
        <v>127</v>
      </c>
      <c r="E15" s="2">
        <v>134</v>
      </c>
      <c r="F15" s="2">
        <v>140</v>
      </c>
      <c r="G15" s="2">
        <v>146</v>
      </c>
      <c r="H15" s="2">
        <v>153</v>
      </c>
      <c r="I15" s="3">
        <v>159</v>
      </c>
      <c r="J15" s="3">
        <v>166</v>
      </c>
      <c r="K15" s="3">
        <v>172</v>
      </c>
      <c r="L15" s="3">
        <v>178</v>
      </c>
      <c r="M15" s="3">
        <v>185</v>
      </c>
      <c r="N15" s="3">
        <v>191</v>
      </c>
      <c r="O15" s="4">
        <v>198</v>
      </c>
      <c r="P15" s="4">
        <v>204</v>
      </c>
      <c r="Q15" s="4">
        <v>211</v>
      </c>
      <c r="R15" s="4">
        <v>217</v>
      </c>
      <c r="S15" s="4">
        <v>223</v>
      </c>
      <c r="T15" s="4">
        <v>230</v>
      </c>
      <c r="U15" s="4">
        <v>236</v>
      </c>
      <c r="V15" s="4">
        <v>242</v>
      </c>
      <c r="W15" s="4">
        <v>249</v>
      </c>
      <c r="X15" s="4">
        <v>255</v>
      </c>
      <c r="Y15" s="4">
        <v>261</v>
      </c>
      <c r="Z15" s="4">
        <v>268</v>
      </c>
      <c r="AA15" s="4">
        <v>274</v>
      </c>
      <c r="AB15" s="4">
        <v>280</v>
      </c>
      <c r="AC15" s="4">
        <v>287</v>
      </c>
      <c r="AD15" s="4">
        <v>293</v>
      </c>
      <c r="AE15" s="4">
        <v>299</v>
      </c>
      <c r="AF15" s="4">
        <v>306</v>
      </c>
      <c r="AG15" s="4">
        <v>312</v>
      </c>
      <c r="AH15" s="4">
        <v>319</v>
      </c>
      <c r="AI15" s="4">
        <v>325</v>
      </c>
      <c r="AJ15" s="4">
        <v>331</v>
      </c>
      <c r="AK15" s="4">
        <v>338</v>
      </c>
      <c r="AL15" s="4">
        <v>344</v>
      </c>
    </row>
    <row r="16" spans="1:38" ht="15" thickBot="1" x14ac:dyDescent="0.35">
      <c r="A16" t="str">
        <f t="shared" si="0"/>
        <v>5 FT 8 in</v>
      </c>
      <c r="B16" s="10">
        <v>68</v>
      </c>
      <c r="C16" s="2">
        <v>125</v>
      </c>
      <c r="D16" s="2">
        <v>131</v>
      </c>
      <c r="E16" s="2">
        <v>138</v>
      </c>
      <c r="F16" s="2">
        <v>144</v>
      </c>
      <c r="G16" s="2">
        <v>151</v>
      </c>
      <c r="H16" s="2">
        <v>158</v>
      </c>
      <c r="I16" s="3">
        <v>164</v>
      </c>
      <c r="J16" s="3">
        <v>171</v>
      </c>
      <c r="K16" s="3">
        <v>177</v>
      </c>
      <c r="L16" s="3">
        <v>184</v>
      </c>
      <c r="M16" s="3">
        <v>190</v>
      </c>
      <c r="N16" s="3">
        <v>197</v>
      </c>
      <c r="O16" s="4">
        <v>203</v>
      </c>
      <c r="P16" s="4">
        <v>210</v>
      </c>
      <c r="Q16" s="4">
        <v>216</v>
      </c>
      <c r="R16" s="4">
        <v>223</v>
      </c>
      <c r="S16" s="4">
        <v>230</v>
      </c>
      <c r="T16" s="4">
        <v>236</v>
      </c>
      <c r="U16" s="4">
        <v>243</v>
      </c>
      <c r="V16" s="4">
        <v>249</v>
      </c>
      <c r="W16" s="4">
        <v>256</v>
      </c>
      <c r="X16" s="4">
        <v>262</v>
      </c>
      <c r="Y16" s="4">
        <v>269</v>
      </c>
      <c r="Z16" s="4">
        <v>276</v>
      </c>
      <c r="AA16" s="4">
        <v>282</v>
      </c>
      <c r="AB16" s="4">
        <v>289</v>
      </c>
      <c r="AC16" s="4">
        <v>295</v>
      </c>
      <c r="AD16" s="4">
        <v>302</v>
      </c>
      <c r="AE16" s="4">
        <v>308</v>
      </c>
      <c r="AF16" s="4">
        <v>315</v>
      </c>
      <c r="AG16" s="4">
        <v>322</v>
      </c>
      <c r="AH16" s="4">
        <v>328</v>
      </c>
      <c r="AI16" s="4">
        <v>335</v>
      </c>
      <c r="AJ16" s="4">
        <v>341</v>
      </c>
      <c r="AK16" s="4">
        <v>348</v>
      </c>
      <c r="AL16" s="4">
        <v>354</v>
      </c>
    </row>
    <row r="17" spans="1:38" ht="15" thickBot="1" x14ac:dyDescent="0.35">
      <c r="A17" t="str">
        <f t="shared" si="0"/>
        <v>5 FT 9 in</v>
      </c>
      <c r="B17" s="10">
        <v>69</v>
      </c>
      <c r="C17" s="2">
        <v>128</v>
      </c>
      <c r="D17" s="2">
        <v>135</v>
      </c>
      <c r="E17" s="2">
        <v>142</v>
      </c>
      <c r="F17" s="2">
        <v>149</v>
      </c>
      <c r="G17" s="2">
        <v>155</v>
      </c>
      <c r="H17" s="2">
        <v>162</v>
      </c>
      <c r="I17" s="3">
        <v>169</v>
      </c>
      <c r="J17" s="3">
        <v>176</v>
      </c>
      <c r="K17" s="3">
        <v>182</v>
      </c>
      <c r="L17" s="3">
        <v>189</v>
      </c>
      <c r="M17" s="3">
        <v>196</v>
      </c>
      <c r="N17" s="3">
        <v>203</v>
      </c>
      <c r="O17" s="4">
        <v>209</v>
      </c>
      <c r="P17" s="4">
        <v>216</v>
      </c>
      <c r="Q17" s="4">
        <v>223</v>
      </c>
      <c r="R17" s="4">
        <v>230</v>
      </c>
      <c r="S17" s="4">
        <v>236</v>
      </c>
      <c r="T17" s="4">
        <v>243</v>
      </c>
      <c r="U17" s="4">
        <v>250</v>
      </c>
      <c r="V17" s="4">
        <v>257</v>
      </c>
      <c r="W17" s="4">
        <v>263</v>
      </c>
      <c r="X17" s="4">
        <v>270</v>
      </c>
      <c r="Y17" s="4">
        <v>277</v>
      </c>
      <c r="Z17" s="4">
        <v>284</v>
      </c>
      <c r="AA17" s="4">
        <v>291</v>
      </c>
      <c r="AB17" s="4">
        <v>297</v>
      </c>
      <c r="AC17" s="4">
        <v>304</v>
      </c>
      <c r="AD17" s="4">
        <v>311</v>
      </c>
      <c r="AE17" s="4">
        <v>318</v>
      </c>
      <c r="AF17" s="4">
        <v>324</v>
      </c>
      <c r="AG17" s="4">
        <v>331</v>
      </c>
      <c r="AH17" s="4">
        <v>338</v>
      </c>
      <c r="AI17" s="4">
        <v>345</v>
      </c>
      <c r="AJ17" s="4">
        <v>351</v>
      </c>
      <c r="AK17" s="4">
        <v>358</v>
      </c>
      <c r="AL17" s="4">
        <v>365</v>
      </c>
    </row>
    <row r="18" spans="1:38" ht="15" thickBot="1" x14ac:dyDescent="0.35">
      <c r="A18" t="str">
        <f t="shared" si="0"/>
        <v>5 FT 10 in</v>
      </c>
      <c r="B18" s="10">
        <v>70</v>
      </c>
      <c r="C18" s="2">
        <v>132</v>
      </c>
      <c r="D18" s="2">
        <v>139</v>
      </c>
      <c r="E18" s="2">
        <v>146</v>
      </c>
      <c r="F18" s="2">
        <v>153</v>
      </c>
      <c r="G18" s="2">
        <v>160</v>
      </c>
      <c r="H18" s="2">
        <v>167</v>
      </c>
      <c r="I18" s="3">
        <v>174</v>
      </c>
      <c r="J18" s="3">
        <v>181</v>
      </c>
      <c r="K18" s="3">
        <v>188</v>
      </c>
      <c r="L18" s="3">
        <v>195</v>
      </c>
      <c r="M18" s="3">
        <v>202</v>
      </c>
      <c r="N18" s="3">
        <v>209</v>
      </c>
      <c r="O18" s="4">
        <v>216</v>
      </c>
      <c r="P18" s="4">
        <v>222</v>
      </c>
      <c r="Q18" s="4">
        <v>229</v>
      </c>
      <c r="R18" s="4">
        <v>236</v>
      </c>
      <c r="S18" s="4">
        <v>243</v>
      </c>
      <c r="T18" s="4">
        <v>250</v>
      </c>
      <c r="U18" s="4">
        <v>257</v>
      </c>
      <c r="V18" s="4">
        <v>264</v>
      </c>
      <c r="W18" s="4">
        <v>271</v>
      </c>
      <c r="X18" s="4">
        <v>278</v>
      </c>
      <c r="Y18" s="4">
        <v>285</v>
      </c>
      <c r="Z18" s="4">
        <v>292</v>
      </c>
      <c r="AA18" s="4">
        <v>299</v>
      </c>
      <c r="AB18" s="4">
        <v>306</v>
      </c>
      <c r="AC18" s="4">
        <v>313</v>
      </c>
      <c r="AD18" s="4">
        <v>320</v>
      </c>
      <c r="AE18" s="4">
        <v>327</v>
      </c>
      <c r="AF18" s="4">
        <v>334</v>
      </c>
      <c r="AG18" s="4">
        <v>341</v>
      </c>
      <c r="AH18" s="4">
        <v>348</v>
      </c>
      <c r="AI18" s="4">
        <v>355</v>
      </c>
      <c r="AJ18" s="4">
        <v>362</v>
      </c>
      <c r="AK18" s="4">
        <v>369</v>
      </c>
      <c r="AL18" s="4">
        <v>376</v>
      </c>
    </row>
    <row r="19" spans="1:38" ht="15" thickBot="1" x14ac:dyDescent="0.35">
      <c r="A19" t="str">
        <f t="shared" si="0"/>
        <v>5 FT 11 in</v>
      </c>
      <c r="B19" s="10">
        <v>71</v>
      </c>
      <c r="C19" s="2">
        <v>136</v>
      </c>
      <c r="D19" s="2">
        <v>143</v>
      </c>
      <c r="E19" s="2">
        <v>150</v>
      </c>
      <c r="F19" s="2">
        <v>157</v>
      </c>
      <c r="G19" s="2">
        <v>165</v>
      </c>
      <c r="H19" s="2">
        <v>172</v>
      </c>
      <c r="I19" s="3">
        <v>179</v>
      </c>
      <c r="J19" s="3">
        <v>186</v>
      </c>
      <c r="K19" s="3">
        <v>193</v>
      </c>
      <c r="L19" s="3">
        <v>200</v>
      </c>
      <c r="M19" s="3">
        <v>208</v>
      </c>
      <c r="N19" s="3">
        <v>215</v>
      </c>
      <c r="O19" s="4">
        <v>222</v>
      </c>
      <c r="P19" s="4">
        <v>229</v>
      </c>
      <c r="Q19" s="4">
        <v>236</v>
      </c>
      <c r="R19" s="4">
        <v>243</v>
      </c>
      <c r="S19" s="4">
        <v>250</v>
      </c>
      <c r="T19" s="4">
        <v>257</v>
      </c>
      <c r="U19" s="4">
        <v>265</v>
      </c>
      <c r="V19" s="4">
        <v>272</v>
      </c>
      <c r="W19" s="4">
        <v>279</v>
      </c>
      <c r="X19" s="4">
        <v>286</v>
      </c>
      <c r="Y19" s="4">
        <v>293</v>
      </c>
      <c r="Z19" s="4">
        <v>301</v>
      </c>
      <c r="AA19" s="4">
        <v>308</v>
      </c>
      <c r="AB19" s="4">
        <v>315</v>
      </c>
      <c r="AC19" s="4">
        <v>322</v>
      </c>
      <c r="AD19" s="4">
        <v>329</v>
      </c>
      <c r="AE19" s="4">
        <v>338</v>
      </c>
      <c r="AF19" s="4">
        <v>343</v>
      </c>
      <c r="AG19" s="4">
        <v>351</v>
      </c>
      <c r="AH19" s="4">
        <v>358</v>
      </c>
      <c r="AI19" s="4">
        <v>365</v>
      </c>
      <c r="AJ19" s="4">
        <v>372</v>
      </c>
      <c r="AK19" s="4">
        <v>379</v>
      </c>
      <c r="AL19" s="4">
        <v>386</v>
      </c>
    </row>
    <row r="20" spans="1:38" ht="15" thickBot="1" x14ac:dyDescent="0.35">
      <c r="A20" t="str">
        <f t="shared" si="0"/>
        <v>6 FT 0 in</v>
      </c>
      <c r="B20" s="10">
        <v>72</v>
      </c>
      <c r="C20" s="2">
        <v>140</v>
      </c>
      <c r="D20" s="2">
        <v>147</v>
      </c>
      <c r="E20" s="2">
        <v>154</v>
      </c>
      <c r="F20" s="2">
        <v>162</v>
      </c>
      <c r="G20" s="2">
        <v>169</v>
      </c>
      <c r="H20" s="2">
        <v>177</v>
      </c>
      <c r="I20" s="3">
        <v>184</v>
      </c>
      <c r="J20" s="3">
        <v>191</v>
      </c>
      <c r="K20" s="3">
        <v>199</v>
      </c>
      <c r="L20" s="3">
        <v>206</v>
      </c>
      <c r="M20" s="3">
        <v>213</v>
      </c>
      <c r="N20" s="3">
        <v>221</v>
      </c>
      <c r="O20" s="4">
        <v>228</v>
      </c>
      <c r="P20" s="4">
        <v>235</v>
      </c>
      <c r="Q20" s="4">
        <v>242</v>
      </c>
      <c r="R20" s="4">
        <v>250</v>
      </c>
      <c r="S20" s="4">
        <v>258</v>
      </c>
      <c r="T20" s="4">
        <v>265</v>
      </c>
      <c r="U20" s="4">
        <v>272</v>
      </c>
      <c r="V20" s="4">
        <v>279</v>
      </c>
      <c r="W20" s="4">
        <v>287</v>
      </c>
      <c r="X20" s="4">
        <v>294</v>
      </c>
      <c r="Y20" s="4">
        <v>302</v>
      </c>
      <c r="Z20" s="4">
        <v>309</v>
      </c>
      <c r="AA20" s="4">
        <v>316</v>
      </c>
      <c r="AB20" s="4">
        <v>324</v>
      </c>
      <c r="AC20" s="4">
        <v>331</v>
      </c>
      <c r="AD20" s="4">
        <v>338</v>
      </c>
      <c r="AE20" s="4">
        <v>346</v>
      </c>
      <c r="AF20" s="4">
        <v>353</v>
      </c>
      <c r="AG20" s="4">
        <v>361</v>
      </c>
      <c r="AH20" s="4">
        <v>368</v>
      </c>
      <c r="AI20" s="4">
        <v>375</v>
      </c>
      <c r="AJ20" s="4">
        <v>383</v>
      </c>
      <c r="AK20" s="4">
        <v>390</v>
      </c>
      <c r="AL20" s="4">
        <v>397</v>
      </c>
    </row>
    <row r="21" spans="1:38" ht="15" thickBot="1" x14ac:dyDescent="0.35">
      <c r="A21" t="str">
        <f t="shared" si="0"/>
        <v>6 FT 1 in</v>
      </c>
      <c r="B21" s="10">
        <v>73</v>
      </c>
      <c r="C21" s="2">
        <v>144</v>
      </c>
      <c r="D21" s="2">
        <v>151</v>
      </c>
      <c r="E21" s="2">
        <v>159</v>
      </c>
      <c r="F21" s="2">
        <v>166</v>
      </c>
      <c r="G21" s="2">
        <v>174</v>
      </c>
      <c r="H21" s="2">
        <v>182</v>
      </c>
      <c r="I21" s="3">
        <v>189</v>
      </c>
      <c r="J21" s="3">
        <v>197</v>
      </c>
      <c r="K21" s="3">
        <v>204</v>
      </c>
      <c r="L21" s="3">
        <v>212</v>
      </c>
      <c r="M21" s="3">
        <v>219</v>
      </c>
      <c r="N21" s="3">
        <v>227</v>
      </c>
      <c r="O21" s="4">
        <v>235</v>
      </c>
      <c r="P21" s="4">
        <v>242</v>
      </c>
      <c r="Q21" s="4">
        <v>250</v>
      </c>
      <c r="R21" s="4">
        <v>257</v>
      </c>
      <c r="S21" s="4">
        <v>265</v>
      </c>
      <c r="T21" s="4">
        <v>272</v>
      </c>
      <c r="U21" s="4">
        <v>280</v>
      </c>
      <c r="V21" s="4">
        <v>288</v>
      </c>
      <c r="W21" s="4">
        <v>295</v>
      </c>
      <c r="X21" s="4">
        <v>302</v>
      </c>
      <c r="Y21" s="4">
        <v>310</v>
      </c>
      <c r="Z21" s="4">
        <v>318</v>
      </c>
      <c r="AA21" s="4">
        <v>325</v>
      </c>
      <c r="AB21" s="4">
        <v>333</v>
      </c>
      <c r="AC21" s="4">
        <v>340</v>
      </c>
      <c r="AD21" s="4">
        <v>348</v>
      </c>
      <c r="AE21" s="4">
        <v>355</v>
      </c>
      <c r="AF21" s="4">
        <v>363</v>
      </c>
      <c r="AG21" s="4">
        <v>371</v>
      </c>
      <c r="AH21" s="4">
        <v>378</v>
      </c>
      <c r="AI21" s="4">
        <v>386</v>
      </c>
      <c r="AJ21" s="4">
        <v>393</v>
      </c>
      <c r="AK21" s="4">
        <v>401</v>
      </c>
      <c r="AL21" s="4">
        <v>408</v>
      </c>
    </row>
    <row r="22" spans="1:38" ht="15" thickBot="1" x14ac:dyDescent="0.35">
      <c r="A22" t="str">
        <f t="shared" si="0"/>
        <v>6 FT 2 in</v>
      </c>
      <c r="B22" s="10">
        <v>74</v>
      </c>
      <c r="C22" s="2">
        <v>148</v>
      </c>
      <c r="D22" s="2">
        <v>155</v>
      </c>
      <c r="E22" s="2">
        <v>163</v>
      </c>
      <c r="F22" s="2">
        <v>171</v>
      </c>
      <c r="G22" s="2">
        <v>179</v>
      </c>
      <c r="H22" s="2">
        <v>186</v>
      </c>
      <c r="I22" s="3">
        <v>194</v>
      </c>
      <c r="J22" s="3">
        <v>202</v>
      </c>
      <c r="K22" s="3">
        <v>210</v>
      </c>
      <c r="L22" s="3">
        <v>218</v>
      </c>
      <c r="M22" s="3">
        <v>225</v>
      </c>
      <c r="N22" s="3">
        <v>233</v>
      </c>
      <c r="O22" s="4">
        <v>241</v>
      </c>
      <c r="P22" s="4">
        <v>249</v>
      </c>
      <c r="Q22" s="4">
        <v>256</v>
      </c>
      <c r="R22" s="4">
        <v>264</v>
      </c>
      <c r="S22" s="4">
        <v>272</v>
      </c>
      <c r="T22" s="4">
        <v>280</v>
      </c>
      <c r="U22" s="4">
        <v>287</v>
      </c>
      <c r="V22" s="4">
        <v>295</v>
      </c>
      <c r="W22" s="4">
        <v>303</v>
      </c>
      <c r="X22" s="4">
        <v>311</v>
      </c>
      <c r="Y22" s="4">
        <v>319</v>
      </c>
      <c r="Z22" s="4">
        <v>326</v>
      </c>
      <c r="AA22" s="4">
        <v>334</v>
      </c>
      <c r="AB22" s="4">
        <v>342</v>
      </c>
      <c r="AC22" s="4">
        <v>350</v>
      </c>
      <c r="AD22" s="4">
        <v>358</v>
      </c>
      <c r="AE22" s="4">
        <v>365</v>
      </c>
      <c r="AF22" s="4">
        <v>373</v>
      </c>
      <c r="AG22" s="4">
        <v>381</v>
      </c>
      <c r="AH22" s="4">
        <v>389</v>
      </c>
      <c r="AI22" s="4">
        <v>396</v>
      </c>
      <c r="AJ22" s="4">
        <v>404</v>
      </c>
      <c r="AK22" s="4">
        <v>412</v>
      </c>
      <c r="AL22" s="4">
        <v>420</v>
      </c>
    </row>
    <row r="23" spans="1:38" ht="15" thickBot="1" x14ac:dyDescent="0.35">
      <c r="A23" t="str">
        <f t="shared" si="0"/>
        <v>6 FT 3 in</v>
      </c>
      <c r="B23" s="10">
        <v>75</v>
      </c>
      <c r="C23" s="2">
        <v>152</v>
      </c>
      <c r="D23" s="2">
        <v>160</v>
      </c>
      <c r="E23" s="2">
        <v>168</v>
      </c>
      <c r="F23" s="2">
        <v>176</v>
      </c>
      <c r="G23" s="2">
        <v>184</v>
      </c>
      <c r="H23" s="2">
        <v>192</v>
      </c>
      <c r="I23" s="3">
        <v>200</v>
      </c>
      <c r="J23" s="3">
        <v>208</v>
      </c>
      <c r="K23" s="3">
        <v>216</v>
      </c>
      <c r="L23" s="3">
        <v>224</v>
      </c>
      <c r="M23" s="3">
        <v>232</v>
      </c>
      <c r="N23" s="3">
        <v>240</v>
      </c>
      <c r="O23" s="4">
        <v>248</v>
      </c>
      <c r="P23" s="4">
        <v>256</v>
      </c>
      <c r="Q23" s="4">
        <v>264</v>
      </c>
      <c r="R23" s="4">
        <v>272</v>
      </c>
      <c r="S23" s="4">
        <v>279</v>
      </c>
      <c r="T23" s="4">
        <v>287</v>
      </c>
      <c r="U23" s="4">
        <v>295</v>
      </c>
      <c r="V23" s="4">
        <v>303</v>
      </c>
      <c r="W23" s="4">
        <v>311</v>
      </c>
      <c r="X23" s="4">
        <v>319</v>
      </c>
      <c r="Y23" s="4">
        <v>327</v>
      </c>
      <c r="Z23" s="4">
        <v>335</v>
      </c>
      <c r="AA23" s="4">
        <v>343</v>
      </c>
      <c r="AB23" s="4">
        <v>351</v>
      </c>
      <c r="AC23" s="4">
        <v>359</v>
      </c>
      <c r="AD23" s="4">
        <v>367</v>
      </c>
      <c r="AE23" s="4">
        <v>375</v>
      </c>
      <c r="AF23" s="4">
        <v>383</v>
      </c>
      <c r="AG23" s="4">
        <v>391</v>
      </c>
      <c r="AH23" s="4">
        <v>399</v>
      </c>
      <c r="AI23" s="4">
        <v>407</v>
      </c>
      <c r="AJ23" s="4">
        <v>415</v>
      </c>
      <c r="AK23" s="4">
        <v>423</v>
      </c>
      <c r="AL23" s="4">
        <v>431</v>
      </c>
    </row>
    <row r="24" spans="1:38" ht="15" thickBot="1" x14ac:dyDescent="0.35">
      <c r="A24" t="str">
        <f t="shared" si="0"/>
        <v>6 FT 4 in</v>
      </c>
      <c r="B24" s="10">
        <v>76</v>
      </c>
      <c r="C24" s="2">
        <v>156</v>
      </c>
      <c r="D24" s="2">
        <v>164</v>
      </c>
      <c r="E24" s="2">
        <v>172</v>
      </c>
      <c r="F24" s="2">
        <v>180</v>
      </c>
      <c r="G24" s="2">
        <v>189</v>
      </c>
      <c r="H24" s="2">
        <v>197</v>
      </c>
      <c r="I24" s="3">
        <v>205</v>
      </c>
      <c r="J24" s="3">
        <v>213</v>
      </c>
      <c r="K24" s="3">
        <v>221</v>
      </c>
      <c r="L24" s="3">
        <v>230</v>
      </c>
      <c r="M24" s="3">
        <v>238</v>
      </c>
      <c r="N24" s="3">
        <v>246</v>
      </c>
      <c r="O24" s="4">
        <v>254</v>
      </c>
      <c r="P24" s="4">
        <v>263</v>
      </c>
      <c r="Q24" s="4">
        <v>271</v>
      </c>
      <c r="R24" s="4">
        <v>279</v>
      </c>
      <c r="S24" s="4">
        <v>287</v>
      </c>
      <c r="T24" s="4">
        <v>295</v>
      </c>
      <c r="U24" s="4">
        <v>304</v>
      </c>
      <c r="V24" s="4">
        <v>312</v>
      </c>
      <c r="W24" s="4">
        <v>320</v>
      </c>
      <c r="X24" s="4">
        <v>328</v>
      </c>
      <c r="Y24" s="4">
        <v>336</v>
      </c>
      <c r="Z24" s="4">
        <v>344</v>
      </c>
      <c r="AA24" s="4">
        <v>353</v>
      </c>
      <c r="AB24" s="4">
        <v>361</v>
      </c>
      <c r="AC24" s="4">
        <v>369</v>
      </c>
      <c r="AD24" s="4">
        <v>377</v>
      </c>
      <c r="AE24" s="4">
        <v>385</v>
      </c>
      <c r="AF24" s="4">
        <v>394</v>
      </c>
      <c r="AG24" s="4">
        <v>402</v>
      </c>
      <c r="AH24" s="4">
        <v>410</v>
      </c>
      <c r="AI24" s="4">
        <v>418</v>
      </c>
      <c r="AJ24" s="4">
        <v>426</v>
      </c>
      <c r="AK24" s="4">
        <v>435</v>
      </c>
      <c r="AL24" s="4">
        <v>443</v>
      </c>
    </row>
    <row r="26" spans="1:38" x14ac:dyDescent="0.3">
      <c r="B26" s="9" t="s">
        <v>9</v>
      </c>
    </row>
    <row r="27" spans="1:38" x14ac:dyDescent="0.3">
      <c r="B27" s="9" t="s">
        <v>10</v>
      </c>
    </row>
    <row r="28" spans="1:38" x14ac:dyDescent="0.3">
      <c r="B28" s="9" t="s">
        <v>11</v>
      </c>
    </row>
    <row r="29" spans="1:38" x14ac:dyDescent="0.3">
      <c r="B29" s="9" t="s">
        <v>12</v>
      </c>
    </row>
    <row r="30" spans="1:38" x14ac:dyDescent="0.3">
      <c r="B30" s="9"/>
    </row>
    <row r="31" spans="1:38" x14ac:dyDescent="0.3">
      <c r="B31" s="9" t="s">
        <v>24</v>
      </c>
    </row>
  </sheetData>
  <mergeCells count="1">
    <mergeCell ref="C2:A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topLeftCell="A29" zoomScale="85" zoomScaleNormal="85" workbookViewId="0">
      <selection activeCell="A29" sqref="A29"/>
    </sheetView>
  </sheetViews>
  <sheetFormatPr defaultRowHeight="14.4" x14ac:dyDescent="0.3"/>
  <cols>
    <col min="1" max="1" width="11.6640625" bestFit="1" customWidth="1"/>
    <col min="2" max="2" width="41.44140625" customWidth="1"/>
  </cols>
  <sheetData>
    <row r="1" spans="1:2" x14ac:dyDescent="0.3">
      <c r="A1" t="s">
        <v>27</v>
      </c>
      <c r="B1" s="16">
        <f ca="1">RANDBETWEEN(1,4)</f>
        <v>4</v>
      </c>
    </row>
    <row r="2" spans="1:2" ht="101.25" customHeight="1" x14ac:dyDescent="0.3">
      <c r="A2" s="14">
        <v>1</v>
      </c>
    </row>
    <row r="3" spans="1:2" ht="101.25" customHeight="1" x14ac:dyDescent="0.3">
      <c r="A3" s="14">
        <v>2</v>
      </c>
      <c r="B3" s="13" t="s">
        <v>26</v>
      </c>
    </row>
    <row r="4" spans="1:2" ht="101.25" customHeight="1" x14ac:dyDescent="0.3">
      <c r="A4" s="14">
        <v>3</v>
      </c>
    </row>
    <row r="5" spans="1:2" ht="101.25" customHeight="1" x14ac:dyDescent="0.3">
      <c r="A5" s="14">
        <v>4</v>
      </c>
      <c r="B5" s="13" t="s">
        <v>25</v>
      </c>
    </row>
  </sheetData>
  <sheetProtection password="8163" sheet="1" objects="1" scenarios="1" selectLockedCells="1" selectUnlockedCells="1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Instructions</vt:lpstr>
      <vt:lpstr>Weight Detail</vt:lpstr>
      <vt:lpstr>BMI Table</vt:lpstr>
      <vt:lpstr>Pics</vt:lpstr>
      <vt:lpstr>Weight Chart</vt:lpstr>
      <vt:lpstr>BMI</vt:lpstr>
      <vt:lpstr>BMIList</vt:lpstr>
      <vt:lpstr>MyPic1</vt:lpstr>
      <vt:lpstr>MyPic2</vt:lpstr>
      <vt:lpstr>MyPic3</vt:lpstr>
      <vt:lpstr>MyPic4</vt:lpstr>
      <vt:lpstr>MyPicSelect</vt:lpstr>
    </vt:vector>
  </TitlesOfParts>
  <Company>CDE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SteveT</dc:creator>
  <cp:lastModifiedBy>rashi</cp:lastModifiedBy>
  <dcterms:created xsi:type="dcterms:W3CDTF">2011-08-09T19:43:20Z</dcterms:created>
  <dcterms:modified xsi:type="dcterms:W3CDTF">2022-11-16T14:56:03Z</dcterms:modified>
</cp:coreProperties>
</file>