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i\OneDrive\DOSSIER FAMIlLE\Private\RACHID\dossier retraite\retraite\feuille excel\"/>
    </mc:Choice>
  </mc:AlternateContent>
  <xr:revisionPtr revIDLastSave="1" documentId="8_{EA30BA53-65D7-4FEF-8FCD-E5A004E526E4}" xr6:coauthVersionLast="36" xr6:coauthVersionMax="36" xr10:uidLastSave="{2FD8DA77-CF89-413E-A86B-B1567B1767C2}"/>
  <bookViews>
    <workbookView xWindow="0" yWindow="0" windowWidth="28800" windowHeight="10530" xr2:uid="{00000000-000D-0000-FFFF-FFFF00000000}"/>
  </bookViews>
  <sheets>
    <sheet name="salaire complet" sheetId="2" r:id="rId1"/>
    <sheet name="traitement salaire Fouzia" sheetId="3" r:id="rId2"/>
    <sheet name="25 salaires" sheetId="4" r:id="rId3"/>
    <sheet name="Feuil1" sheetId="5" r:id="rId4"/>
  </sheets>
  <definedNames>
    <definedName name="_xlnm._FilterDatabase" localSheetId="2" hidden="1">'25 salaires'!$C$2:$D$31</definedName>
  </definedNames>
  <calcPr calcId="191028"/>
</workbook>
</file>

<file path=xl/calcChain.xml><?xml version="1.0" encoding="utf-8"?>
<calcChain xmlns="http://schemas.openxmlformats.org/spreadsheetml/2006/main">
  <c r="J11" i="2" l="1"/>
  <c r="J10" i="2"/>
  <c r="J7" i="2"/>
  <c r="E4" i="2"/>
  <c r="J6" i="2" l="1"/>
  <c r="Q5" i="2"/>
  <c r="E26" i="5"/>
  <c r="E27" i="5" s="1"/>
  <c r="E28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5" i="5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5" i="4"/>
  <c r="I33" i="4"/>
  <c r="I35" i="4" s="1"/>
  <c r="C3" i="4"/>
  <c r="C4" i="4" s="1"/>
  <c r="C29" i="4" s="1"/>
  <c r="C5" i="4" s="1"/>
  <c r="C6" i="4" s="1"/>
  <c r="C7" i="4" s="1"/>
  <c r="C30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31" i="4" s="1"/>
  <c r="C23" i="4" s="1"/>
  <c r="C24" i="4" s="1"/>
  <c r="C25" i="4" s="1"/>
  <c r="C26" i="4" s="1"/>
  <c r="C27" i="4" s="1"/>
  <c r="Q6" i="2"/>
  <c r="C82" i="3" l="1"/>
  <c r="C86" i="3"/>
  <c r="C76" i="3"/>
  <c r="C67" i="3"/>
  <c r="C61" i="3"/>
  <c r="C55" i="3"/>
  <c r="C50" i="3"/>
  <c r="C45" i="3"/>
  <c r="C40" i="3"/>
  <c r="C36" i="3"/>
  <c r="C32" i="3"/>
  <c r="C28" i="3"/>
  <c r="C23" i="3"/>
  <c r="C20" i="3"/>
  <c r="C5" i="3"/>
  <c r="C8" i="3"/>
  <c r="J17" i="2"/>
  <c r="E13" i="2" l="1"/>
  <c r="E10" i="2" s="1"/>
  <c r="E7" i="2"/>
  <c r="J16" i="2"/>
  <c r="L12" i="2" s="1"/>
  <c r="E14" i="2"/>
  <c r="J12" i="2" l="1"/>
  <c r="E16" i="2"/>
  <c r="E20" i="2" l="1"/>
</calcChain>
</file>

<file path=xl/sharedStrings.xml><?xml version="1.0" encoding="utf-8"?>
<sst xmlns="http://schemas.openxmlformats.org/spreadsheetml/2006/main" count="77" uniqueCount="38">
  <si>
    <t>moyenne / année</t>
  </si>
  <si>
    <t>moyenne / mensuel</t>
  </si>
  <si>
    <t>compéméntaire sans décote</t>
  </si>
  <si>
    <t>compéméntaire avec décote</t>
  </si>
  <si>
    <t>=</t>
  </si>
  <si>
    <t>valeur du point</t>
  </si>
  <si>
    <t>taux de décote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</si>
  <si>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</si>
  <si>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</si>
  <si>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</si>
  <si>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</si>
  <si>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</si>
  <si>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</si>
  <si>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</si>
  <si>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</si>
  <si>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</si>
  <si>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</si>
  <si>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</si>
  <si>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</si>
  <si>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</si>
  <si>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t>8 245,51</t>
  </si>
  <si>
    <t>2 098,16</t>
  </si>
  <si>
    <t>TOTAL</t>
  </si>
  <si>
    <t>salaires/annuel</t>
  </si>
  <si>
    <t>2 098</t>
  </si>
  <si>
    <t>8 245</t>
  </si>
  <si>
    <t>sommes  =</t>
  </si>
  <si>
    <t>tout les salaires/annuel</t>
  </si>
  <si>
    <t>meilleurs salaires 25 ans/annuel</t>
  </si>
  <si>
    <t>moyenne sur 25 ans =</t>
  </si>
  <si>
    <t>avez vous élevé 3 enfants                      si oui 1 si non 0</t>
  </si>
  <si>
    <t>nombre de point</t>
  </si>
  <si>
    <t>pension mouyen annuel</t>
  </si>
  <si>
    <t>pension complémentaire mensuel</t>
  </si>
  <si>
    <t>pension de base avec décote</t>
  </si>
  <si>
    <t>pension de base sans décote</t>
  </si>
  <si>
    <t>pension de base/mensuel</t>
  </si>
  <si>
    <t xml:space="preserve">pension complémentaire  annuel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</si>
</sst>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"/>
    <numFmt numFmtId="165" formatCode="#,##0.0000"/>
    <numFmt numFmtId="166" formatCode="#,##0\ _€"/>
  </numFmts>
  <fonts count="8" x14ac:knownFonts="1">
    <font>
      <sz val="10"/>
      <color rgb="FF000000"/>
      <name val="Times New Roman"/>
      <charset val="204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9"/>
      <color rgb="FF000000"/>
      <name val="Arial"/>
      <family val="2"/>
    </font>
    <font>
      <sz val="12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top"/>
    </xf>
    <xf numFmtId="9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2" fillId="8" borderId="5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165" fontId="2" fillId="8" borderId="5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 applyProtection="1">
      <alignment horizontal="center" vertical="center"/>
    </xf>
    <xf numFmtId="0" fontId="2" fillId="6" borderId="5" xfId="0" applyFont="1" applyFill="1" applyBorder="1" applyAlignment="1" applyProtection="1">
      <alignment horizontal="center" vertical="center"/>
      <protection locked="0"/>
    </xf>
    <xf numFmtId="1" fontId="2" fillId="8" borderId="5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 vertical="center" wrapText="1"/>
    </xf>
    <xf numFmtId="1" fontId="6" fillId="12" borderId="3" xfId="0" applyNumberFormat="1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13" borderId="1" xfId="0" applyNumberFormat="1" applyFont="1" applyFill="1" applyBorder="1" applyAlignment="1">
      <alignment horizontal="center" vertical="center" wrapText="1"/>
    </xf>
    <xf numFmtId="1" fontId="6" fillId="13" borderId="3" xfId="0" applyNumberFormat="1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1" fontId="6" fillId="14" borderId="1" xfId="0" applyNumberFormat="1" applyFont="1" applyFill="1" applyBorder="1" applyAlignment="1">
      <alignment horizontal="center" vertical="center" wrapText="1"/>
    </xf>
    <xf numFmtId="1" fontId="6" fillId="14" borderId="3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15" borderId="1" xfId="0" applyNumberFormat="1" applyFont="1" applyFill="1" applyBorder="1" applyAlignment="1">
      <alignment horizontal="center" vertical="center" wrapText="1"/>
    </xf>
    <xf numFmtId="1" fontId="6" fillId="15" borderId="3" xfId="0" applyNumberFormat="1" applyFont="1" applyFill="1" applyBorder="1" applyAlignment="1">
      <alignment horizontal="center" vertical="center" wrapText="1"/>
    </xf>
    <xf numFmtId="1" fontId="6" fillId="16" borderId="1" xfId="0" applyNumberFormat="1" applyFont="1" applyFill="1" applyBorder="1" applyAlignment="1">
      <alignment horizontal="center" vertical="center" wrapText="1"/>
    </xf>
    <xf numFmtId="1" fontId="6" fillId="16" borderId="3" xfId="0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center" vertical="center" wrapText="1"/>
    </xf>
    <xf numFmtId="1" fontId="6" fillId="17" borderId="1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top"/>
    </xf>
    <xf numFmtId="0" fontId="7" fillId="18" borderId="8" xfId="0" applyFont="1" applyFill="1" applyBorder="1" applyAlignment="1">
      <alignment horizontal="left" vertical="top"/>
    </xf>
    <xf numFmtId="1" fontId="7" fillId="18" borderId="8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7" fillId="18" borderId="8" xfId="0" applyNumberFormat="1" applyFon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left" vertical="top"/>
    </xf>
    <xf numFmtId="166" fontId="7" fillId="0" borderId="0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3" fontId="7" fillId="19" borderId="0" xfId="0" applyNumberFormat="1" applyFont="1" applyFill="1" applyBorder="1" applyAlignment="1">
      <alignment horizontal="center" vertical="center"/>
    </xf>
    <xf numFmtId="164" fontId="7" fillId="6" borderId="8" xfId="0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 vertical="top"/>
    </xf>
    <xf numFmtId="0" fontId="1" fillId="10" borderId="5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18" borderId="8" xfId="0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19</xdr:col>
      <xdr:colOff>328204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2" name="Image 1" descr="https://www.lassuranceretraite.fr/carriereRis/images/cloche.gif">
          <a:extLst>
            <a:ext uri="{FF2B5EF4-FFF2-40B4-BE49-F238E27FC236}">
              <a16:creationId xmlns:a16="http://schemas.microsoft.com/office/drawing/2014/main" id="{FF8968E4-4F08-498E-BA7D-81910AFE5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84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161925</xdr:colOff>
      <xdr:row>78</xdr:row>
      <xdr:rowOff>1</xdr:rowOff>
    </xdr:to>
    <xdr:pic>
      <xdr:nvPicPr>
        <xdr:cNvPr id="3" name="Image 2" descr="https://www.lassuranceretraite.fr/carriereRis/images/alerte.gif">
          <a:extLst>
            <a:ext uri="{FF2B5EF4-FFF2-40B4-BE49-F238E27FC236}">
              <a16:creationId xmlns:a16="http://schemas.microsoft.com/office/drawing/2014/main" id="{D05C4EB2-1543-4B4E-9B61-88086D04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470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161925</xdr:colOff>
      <xdr:row>84</xdr:row>
      <xdr:rowOff>0</xdr:rowOff>
    </xdr:to>
    <xdr:pic>
      <xdr:nvPicPr>
        <xdr:cNvPr id="4" name="Image 3" descr="https://www.lassuranceretraite.fr/carriereRis/images/alerte.gif">
          <a:extLst>
            <a:ext uri="{FF2B5EF4-FFF2-40B4-BE49-F238E27FC236}">
              <a16:creationId xmlns:a16="http://schemas.microsoft.com/office/drawing/2014/main" id="{AC12B943-01A3-4A0D-A469-FD749D58F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52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R22"/>
  <sheetViews>
    <sheetView tabSelected="1" zoomScale="70" zoomScaleNormal="70" workbookViewId="0">
      <selection activeCell="Q5" sqref="Q5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2" bestFit="1" customWidth="1"/>
    <col min="18" max="18" width="14" style="1" customWidth="1"/>
  </cols>
  <sheetData>
    <row r="1" spans="2:18" x14ac:dyDescent="0.2">
      <c r="Q1" s="1"/>
    </row>
    <row r="2" spans="2:18" s="2" customFormat="1" ht="35.1" customHeight="1" thickBot="1" x14ac:dyDescent="0.25">
      <c r="B2" s="77" t="s">
        <v>16</v>
      </c>
      <c r="C2" s="78"/>
      <c r="D2" s="78"/>
      <c r="E2" s="78"/>
      <c r="F2" s="78"/>
      <c r="G2" s="77" t="s">
        <v>17</v>
      </c>
      <c r="H2" s="78"/>
      <c r="I2" s="78"/>
      <c r="J2" s="78"/>
      <c r="K2" s="78"/>
      <c r="Q2" s="1"/>
      <c r="R2" s="5"/>
    </row>
    <row r="3" spans="2:18" ht="21" thickBot="1" x14ac:dyDescent="0.25">
      <c r="B3" s="12"/>
      <c r="C3" s="20" t="s">
        <v>35</v>
      </c>
      <c r="D3" s="3"/>
      <c r="E3" s="12"/>
      <c r="F3" s="12"/>
      <c r="G3" s="12"/>
      <c r="H3" s="20" t="s">
        <v>2</v>
      </c>
      <c r="I3" s="3"/>
      <c r="J3" s="12"/>
      <c r="K3" s="12"/>
      <c r="Q3" s="1"/>
    </row>
    <row r="4" spans="2:18" ht="24.95" customHeight="1" thickBot="1" x14ac:dyDescent="0.25">
      <c r="B4" s="12"/>
      <c r="C4" s="66" t="s">
        <v>36</v>
      </c>
      <c r="D4" s="4" t="s">
        <v>4</v>
      </c>
      <c r="E4" s="17">
        <f>IF(I20=0,(Q6*E5*E7)/25,((Q6*E5*E7)/25*1.1))</f>
        <v>1299.0476414666668</v>
      </c>
      <c r="F4" s="12"/>
      <c r="G4" s="12"/>
      <c r="H4" s="4" t="s">
        <v>31</v>
      </c>
      <c r="I4" s="4" t="s">
        <v>4</v>
      </c>
      <c r="J4" s="15">
        <v>1348</v>
      </c>
      <c r="K4" s="12"/>
      <c r="Q4" s="1"/>
    </row>
    <row r="5" spans="2:18" ht="24.95" customHeight="1" thickBot="1" x14ac:dyDescent="0.25">
      <c r="B5" s="12"/>
      <c r="C5" s="4" t="s">
        <v>15</v>
      </c>
      <c r="D5" s="4" t="s">
        <v>4</v>
      </c>
      <c r="E5" s="7">
        <v>0.5</v>
      </c>
      <c r="F5" s="12"/>
      <c r="G5" s="12"/>
      <c r="H5" s="4" t="s">
        <v>5</v>
      </c>
      <c r="I5" s="4" t="s">
        <v>4</v>
      </c>
      <c r="J5" s="16">
        <v>1.4158999999999999</v>
      </c>
      <c r="K5" s="12"/>
      <c r="P5" s="6" t="s">
        <v>0</v>
      </c>
      <c r="Q5" s="10">
        <f>'25 salaires'!I35</f>
        <v>16478.405600000002</v>
      </c>
    </row>
    <row r="6" spans="2:18" ht="24.95" customHeight="1" thickBot="1" x14ac:dyDescent="0.25">
      <c r="B6" s="12"/>
      <c r="C6" s="4" t="s">
        <v>7</v>
      </c>
      <c r="D6" s="4" t="s">
        <v>4</v>
      </c>
      <c r="E6" s="18">
        <v>172</v>
      </c>
      <c r="F6" s="12"/>
      <c r="G6" s="12"/>
      <c r="H6" s="4" t="s">
        <v>32</v>
      </c>
      <c r="I6" s="4" t="s">
        <v>4</v>
      </c>
      <c r="J6" s="9">
        <f>J4*J5</f>
        <v>1908.6332</v>
      </c>
      <c r="K6" s="12"/>
      <c r="P6" s="6" t="s">
        <v>1</v>
      </c>
      <c r="Q6" s="11">
        <f>Q5/12</f>
        <v>1373.2004666666669</v>
      </c>
    </row>
    <row r="7" spans="2:18" ht="24.95" customHeight="1" thickBot="1" x14ac:dyDescent="0.25">
      <c r="B7" s="12"/>
      <c r="C7" s="4" t="s">
        <v>8</v>
      </c>
      <c r="D7" s="4" t="s">
        <v>4</v>
      </c>
      <c r="E7" s="8">
        <f>E6/4</f>
        <v>43</v>
      </c>
      <c r="F7" s="12"/>
      <c r="G7" s="12"/>
      <c r="H7" s="66" t="s">
        <v>33</v>
      </c>
      <c r="I7" s="4" t="s">
        <v>4</v>
      </c>
      <c r="J7" s="9">
        <f>IF(I20=0,J6/12,(J6/12*1.1))</f>
        <v>174.95804333333334</v>
      </c>
      <c r="K7" s="12"/>
    </row>
    <row r="8" spans="2:18" ht="24.95" customHeight="1" thickBot="1" x14ac:dyDescent="0.25">
      <c r="B8" s="12"/>
      <c r="C8" s="13"/>
      <c r="D8" s="13"/>
      <c r="E8" s="13"/>
      <c r="F8" s="12"/>
      <c r="G8" s="12"/>
      <c r="H8" s="13"/>
      <c r="I8" s="13"/>
      <c r="J8" s="13"/>
      <c r="K8" s="12"/>
    </row>
    <row r="9" spans="2:18" ht="24.95" customHeight="1" thickBot="1" x14ac:dyDescent="0.25">
      <c r="B9" s="12"/>
      <c r="C9" s="20" t="s">
        <v>34</v>
      </c>
      <c r="D9" s="21"/>
      <c r="E9" s="12"/>
      <c r="F9" s="12"/>
      <c r="G9" s="12"/>
      <c r="H9" s="20" t="s">
        <v>3</v>
      </c>
      <c r="I9" s="21"/>
      <c r="J9" s="12"/>
      <c r="K9" s="12"/>
    </row>
    <row r="10" spans="2:18" ht="24.95" customHeight="1" thickBot="1" x14ac:dyDescent="0.25">
      <c r="B10" s="12"/>
      <c r="C10" s="66" t="s">
        <v>36</v>
      </c>
      <c r="D10" s="4" t="s">
        <v>4</v>
      </c>
      <c r="E10" s="9">
        <f>IF(I20=0,(Q6*E11*E13)/25,((Q6*E11*E13)/25*1.1))</f>
        <v>1208.4164106666669</v>
      </c>
      <c r="F10" s="12"/>
      <c r="G10" s="12"/>
      <c r="H10" s="67" t="s">
        <v>37</v>
      </c>
      <c r="I10" s="4" t="s">
        <v>4</v>
      </c>
      <c r="J10" s="9">
        <f>J4*J5*J12</f>
        <v>992.48926400000005</v>
      </c>
      <c r="K10" s="12"/>
    </row>
    <row r="11" spans="2:18" ht="24.95" customHeight="1" thickBot="1" x14ac:dyDescent="0.25">
      <c r="B11" s="12"/>
      <c r="C11" s="4" t="s">
        <v>9</v>
      </c>
      <c r="D11" s="4" t="s">
        <v>4</v>
      </c>
      <c r="E11" s="7">
        <v>0.5</v>
      </c>
      <c r="F11" s="12"/>
      <c r="G11" s="12"/>
      <c r="H11" s="66" t="s">
        <v>33</v>
      </c>
      <c r="I11" s="4" t="s">
        <v>4</v>
      </c>
      <c r="J11" s="9">
        <f>IF(I20=0,J10/12,(J10/12*1.1))</f>
        <v>90.978182533333353</v>
      </c>
      <c r="K11" s="12"/>
    </row>
    <row r="12" spans="2:18" ht="24.95" customHeight="1" thickBot="1" x14ac:dyDescent="0.25">
      <c r="B12" s="12"/>
      <c r="C12" s="4" t="s">
        <v>7</v>
      </c>
      <c r="D12" s="4" t="s">
        <v>4</v>
      </c>
      <c r="E12" s="18">
        <v>160</v>
      </c>
      <c r="F12" s="12"/>
      <c r="G12" s="12"/>
      <c r="H12" s="4" t="s">
        <v>6</v>
      </c>
      <c r="I12" s="4" t="s">
        <v>4</v>
      </c>
      <c r="J12" s="14">
        <f>IF(J16&gt;=25,0,((1-(J16/J17))))</f>
        <v>0.52</v>
      </c>
      <c r="K12" s="12"/>
      <c r="L12" s="74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8" ht="24.95" customHeight="1" thickBot="1" x14ac:dyDescent="0.25">
      <c r="B13" s="12"/>
      <c r="C13" s="4" t="s">
        <v>10</v>
      </c>
      <c r="D13" s="4" t="s">
        <v>4</v>
      </c>
      <c r="E13" s="8">
        <f>E12/4</f>
        <v>40</v>
      </c>
      <c r="F13" s="12"/>
      <c r="G13" s="12"/>
      <c r="H13" s="4" t="s">
        <v>11</v>
      </c>
      <c r="I13" s="4" t="s">
        <v>4</v>
      </c>
      <c r="J13" s="8">
        <v>25</v>
      </c>
      <c r="K13" s="12"/>
      <c r="L13" s="75"/>
    </row>
    <row r="14" spans="2:18" ht="24.95" customHeight="1" thickBot="1" x14ac:dyDescent="0.25">
      <c r="B14" s="12"/>
      <c r="C14" s="4" t="s">
        <v>15</v>
      </c>
      <c r="D14" s="4" t="s">
        <v>4</v>
      </c>
      <c r="E14" s="8">
        <f>E12/E6</f>
        <v>0.93023255813953487</v>
      </c>
      <c r="F14" s="12"/>
      <c r="G14" s="12"/>
      <c r="H14" s="4" t="s">
        <v>12</v>
      </c>
      <c r="I14" s="4" t="s">
        <v>4</v>
      </c>
      <c r="J14" s="8">
        <v>62</v>
      </c>
      <c r="K14" s="12"/>
      <c r="L14" s="75"/>
    </row>
    <row r="15" spans="2:18" ht="15.75" customHeight="1" thickBot="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75"/>
      <c r="P15">
        <v>992</v>
      </c>
    </row>
    <row r="16" spans="2:18" ht="24.95" customHeight="1" thickBot="1" x14ac:dyDescent="0.25">
      <c r="B16" s="12"/>
      <c r="C16" s="79" t="s">
        <v>18</v>
      </c>
      <c r="D16" s="70" t="s">
        <v>4</v>
      </c>
      <c r="E16" s="72">
        <f>E4+J7</f>
        <v>1474.0056848000002</v>
      </c>
      <c r="F16" s="12"/>
      <c r="G16" s="12"/>
      <c r="H16" s="4" t="s">
        <v>13</v>
      </c>
      <c r="I16" s="4" t="s">
        <v>4</v>
      </c>
      <c r="J16" s="19">
        <f>E6-E12</f>
        <v>12</v>
      </c>
      <c r="K16" s="12"/>
      <c r="L16" s="76"/>
    </row>
    <row r="17" spans="2:11" ht="24.95" customHeight="1" thickBot="1" x14ac:dyDescent="0.25">
      <c r="B17" s="12"/>
      <c r="C17" s="80"/>
      <c r="D17" s="71"/>
      <c r="E17" s="81"/>
      <c r="F17" s="12"/>
      <c r="G17" s="12"/>
      <c r="H17" s="4" t="s">
        <v>14</v>
      </c>
      <c r="I17" s="4"/>
      <c r="J17" s="8">
        <f>J13-(J14-J14)</f>
        <v>25</v>
      </c>
      <c r="K17" s="12"/>
    </row>
    <row r="18" spans="2:11" ht="12.75" customHeight="1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2:11" ht="13.5" customHeight="1" thickBo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2:11" ht="24.95" customHeight="1" x14ac:dyDescent="0.2">
      <c r="B20" s="12"/>
      <c r="C20" s="68" t="s">
        <v>19</v>
      </c>
      <c r="D20" s="70" t="s">
        <v>4</v>
      </c>
      <c r="E20" s="72">
        <f>E10+J11</f>
        <v>1299.3945932000004</v>
      </c>
      <c r="F20" s="12"/>
      <c r="G20" s="12"/>
      <c r="H20" s="82" t="s">
        <v>30</v>
      </c>
      <c r="I20" s="83">
        <v>1</v>
      </c>
      <c r="J20" s="65"/>
      <c r="K20" s="12"/>
    </row>
    <row r="21" spans="2:11" ht="24.95" customHeight="1" thickBot="1" x14ac:dyDescent="0.25">
      <c r="B21" s="12"/>
      <c r="C21" s="69"/>
      <c r="D21" s="71"/>
      <c r="E21" s="73"/>
      <c r="F21" s="12"/>
      <c r="G21" s="12"/>
      <c r="H21" s="82"/>
      <c r="I21" s="83"/>
      <c r="J21" s="65"/>
      <c r="K21" s="12"/>
    </row>
    <row r="22" spans="2:1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</row>
  </sheetData>
  <sheetProtection formatCells="0"/>
  <mergeCells count="11">
    <mergeCell ref="C20:C21"/>
    <mergeCell ref="D20:D21"/>
    <mergeCell ref="E20:E21"/>
    <mergeCell ref="L12:L16"/>
    <mergeCell ref="B2:F2"/>
    <mergeCell ref="G2:K2"/>
    <mergeCell ref="C16:C17"/>
    <mergeCell ref="E16:E17"/>
    <mergeCell ref="D16:D17"/>
    <mergeCell ref="H20:H21"/>
    <mergeCell ref="I20:I21"/>
  </mergeCells>
  <conditionalFormatting sqref="J16">
    <cfRule type="cellIs" dxfId="3" priority="7" stopIfTrue="1" operator="between">
      <formula>25</formula>
      <formula>30</formula>
    </cfRule>
  </conditionalFormatting>
  <conditionalFormatting sqref="L12:L16">
    <cfRule type="beginsWith" dxfId="2" priority="3" stopIfTrue="1" operator="beginsWith" text="Vous ne percevez aucune pension ">
      <formula>LEFT(L12,LEN("Vous ne percevez aucune pension "))="Vous ne percevez aucune pension 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CA7A-2C32-4844-820B-2775C7EA0895}">
  <sheetPr>
    <tabColor theme="3" tint="0.39997558519241921"/>
  </sheetPr>
  <dimension ref="B2:E90"/>
  <sheetViews>
    <sheetView topLeftCell="A25" zoomScale="145" zoomScaleNormal="145" workbookViewId="0">
      <selection activeCell="F43" sqref="F43"/>
    </sheetView>
  </sheetViews>
  <sheetFormatPr baseColWidth="10" defaultRowHeight="12.75" x14ac:dyDescent="0.2"/>
  <cols>
    <col min="3" max="3" width="12" style="5"/>
    <col min="5" max="5" width="12" style="1"/>
  </cols>
  <sheetData>
    <row r="2" spans="2:5" x14ac:dyDescent="0.2">
      <c r="E2" s="1" t="s">
        <v>23</v>
      </c>
    </row>
    <row r="3" spans="2:5" x14ac:dyDescent="0.2">
      <c r="B3" s="104">
        <v>1992</v>
      </c>
      <c r="C3" s="24">
        <v>4207.29</v>
      </c>
    </row>
    <row r="4" spans="2:5" x14ac:dyDescent="0.2">
      <c r="B4" s="105"/>
      <c r="C4" s="25">
        <v>903.41</v>
      </c>
    </row>
    <row r="5" spans="2:5" x14ac:dyDescent="0.2">
      <c r="B5" s="23"/>
      <c r="C5" s="22">
        <f>SUM(C3:C4)</f>
        <v>5110.7</v>
      </c>
      <c r="E5" s="1">
        <v>5110.7</v>
      </c>
    </row>
    <row r="6" spans="2:5" x14ac:dyDescent="0.2">
      <c r="B6" s="106">
        <v>1993</v>
      </c>
      <c r="C6" s="26">
        <v>10530.26</v>
      </c>
    </row>
    <row r="7" spans="2:5" x14ac:dyDescent="0.2">
      <c r="B7" s="107"/>
      <c r="C7" s="27">
        <v>1460.46</v>
      </c>
    </row>
    <row r="8" spans="2:5" x14ac:dyDescent="0.2">
      <c r="B8" s="28"/>
      <c r="C8" s="22">
        <f>SUM(C6:C7)</f>
        <v>11990.720000000001</v>
      </c>
      <c r="E8" s="1">
        <v>11990.720000000001</v>
      </c>
    </row>
    <row r="9" spans="2:5" x14ac:dyDescent="0.2">
      <c r="B9" s="36">
        <v>1994</v>
      </c>
      <c r="C9" s="29">
        <v>10768.24</v>
      </c>
      <c r="E9" s="1">
        <v>10768.24</v>
      </c>
    </row>
    <row r="10" spans="2:5" x14ac:dyDescent="0.2">
      <c r="B10" s="36">
        <v>1995</v>
      </c>
      <c r="C10" s="29" t="s">
        <v>20</v>
      </c>
      <c r="E10" s="1" t="s">
        <v>20</v>
      </c>
    </row>
    <row r="11" spans="2:5" x14ac:dyDescent="0.2">
      <c r="B11" s="36">
        <v>1996</v>
      </c>
      <c r="C11" s="29">
        <v>11432.91</v>
      </c>
      <c r="E11" s="1">
        <v>11432.91</v>
      </c>
    </row>
    <row r="12" spans="2:5" x14ac:dyDescent="0.2">
      <c r="B12" s="36">
        <v>1997</v>
      </c>
      <c r="C12" s="29">
        <v>11720.43</v>
      </c>
      <c r="E12" s="1">
        <v>11720.43</v>
      </c>
    </row>
    <row r="13" spans="2:5" x14ac:dyDescent="0.2">
      <c r="B13" s="36">
        <v>1998</v>
      </c>
      <c r="C13" s="29">
        <v>8126.9</v>
      </c>
      <c r="E13" s="1">
        <v>8126.9</v>
      </c>
    </row>
    <row r="14" spans="2:5" x14ac:dyDescent="0.2">
      <c r="B14" s="36">
        <v>2000</v>
      </c>
      <c r="C14" s="29" t="s">
        <v>21</v>
      </c>
      <c r="E14" s="1" t="s">
        <v>21</v>
      </c>
    </row>
    <row r="15" spans="2:5" x14ac:dyDescent="0.2">
      <c r="B15" s="36">
        <v>2001</v>
      </c>
      <c r="C15" s="29">
        <v>12990.94</v>
      </c>
      <c r="E15" s="1">
        <v>12990.94</v>
      </c>
    </row>
    <row r="16" spans="2:5" x14ac:dyDescent="0.2">
      <c r="B16" s="36">
        <v>2002</v>
      </c>
      <c r="C16" s="29">
        <v>13527</v>
      </c>
      <c r="E16" s="1">
        <v>13527</v>
      </c>
    </row>
    <row r="17" spans="2:5" x14ac:dyDescent="0.2">
      <c r="B17" s="99">
        <v>2003</v>
      </c>
      <c r="C17" s="30">
        <v>498</v>
      </c>
    </row>
    <row r="18" spans="2:5" x14ac:dyDescent="0.2">
      <c r="B18" s="100"/>
      <c r="C18" s="31">
        <v>4767</v>
      </c>
    </row>
    <row r="19" spans="2:5" x14ac:dyDescent="0.2">
      <c r="B19" s="101"/>
      <c r="C19" s="31">
        <v>13851</v>
      </c>
    </row>
    <row r="20" spans="2:5" x14ac:dyDescent="0.2">
      <c r="B20" s="32" t="s">
        <v>22</v>
      </c>
      <c r="C20" s="22">
        <f>SUM(C17:C19)</f>
        <v>19116</v>
      </c>
      <c r="E20" s="1">
        <v>19116</v>
      </c>
    </row>
    <row r="21" spans="2:5" x14ac:dyDescent="0.2">
      <c r="B21" s="102">
        <v>2004</v>
      </c>
      <c r="C21" s="33">
        <v>7182</v>
      </c>
    </row>
    <row r="22" spans="2:5" x14ac:dyDescent="0.2">
      <c r="B22" s="103"/>
      <c r="C22" s="34">
        <v>14582</v>
      </c>
    </row>
    <row r="23" spans="2:5" x14ac:dyDescent="0.2">
      <c r="B23" s="35"/>
      <c r="C23" s="22">
        <f>SUM(C21:C22)</f>
        <v>21764</v>
      </c>
      <c r="E23" s="1">
        <v>21764</v>
      </c>
    </row>
    <row r="24" spans="2:5" x14ac:dyDescent="0.2">
      <c r="B24" s="93">
        <v>2005</v>
      </c>
      <c r="C24" s="37">
        <v>4198</v>
      </c>
    </row>
    <row r="25" spans="2:5" x14ac:dyDescent="0.2">
      <c r="B25" s="94"/>
      <c r="C25" s="38">
        <v>3037</v>
      </c>
    </row>
    <row r="26" spans="2:5" x14ac:dyDescent="0.2">
      <c r="B26" s="94"/>
      <c r="C26" s="38">
        <v>7717</v>
      </c>
    </row>
    <row r="27" spans="2:5" x14ac:dyDescent="0.2">
      <c r="B27" s="95"/>
      <c r="C27" s="38">
        <v>5404</v>
      </c>
    </row>
    <row r="28" spans="2:5" x14ac:dyDescent="0.2">
      <c r="B28" s="32" t="s">
        <v>22</v>
      </c>
      <c r="C28" s="22">
        <f>SUM(C24:C27)</f>
        <v>20356</v>
      </c>
      <c r="E28" s="1">
        <v>20356</v>
      </c>
    </row>
    <row r="29" spans="2:5" x14ac:dyDescent="0.2">
      <c r="B29" s="96">
        <v>2006</v>
      </c>
      <c r="C29" s="39">
        <v>802</v>
      </c>
    </row>
    <row r="30" spans="2:5" x14ac:dyDescent="0.2">
      <c r="B30" s="97"/>
      <c r="C30" s="40">
        <v>7385</v>
      </c>
    </row>
    <row r="31" spans="2:5" x14ac:dyDescent="0.2">
      <c r="B31" s="98"/>
      <c r="C31" s="40">
        <v>6786</v>
      </c>
    </row>
    <row r="32" spans="2:5" x14ac:dyDescent="0.2">
      <c r="B32" s="32" t="s">
        <v>22</v>
      </c>
      <c r="C32" s="22">
        <f>SUM(C29:C31)</f>
        <v>14973</v>
      </c>
      <c r="E32" s="1">
        <v>14973</v>
      </c>
    </row>
    <row r="33" spans="2:5" x14ac:dyDescent="0.2">
      <c r="B33" s="87">
        <v>2007</v>
      </c>
      <c r="C33" s="41">
        <v>880</v>
      </c>
    </row>
    <row r="34" spans="2:5" x14ac:dyDescent="0.2">
      <c r="B34" s="88"/>
      <c r="C34" s="42">
        <v>7743</v>
      </c>
    </row>
    <row r="35" spans="2:5" x14ac:dyDescent="0.2">
      <c r="B35" s="89"/>
      <c r="C35" s="42">
        <v>7299</v>
      </c>
    </row>
    <row r="36" spans="2:5" x14ac:dyDescent="0.2">
      <c r="B36" s="32" t="s">
        <v>22</v>
      </c>
      <c r="C36" s="22">
        <f>SUM(C33:C35)</f>
        <v>15922</v>
      </c>
      <c r="E36" s="1">
        <v>15922</v>
      </c>
    </row>
    <row r="37" spans="2:5" x14ac:dyDescent="0.2">
      <c r="B37" s="90">
        <v>2008</v>
      </c>
      <c r="C37" s="43">
        <v>770</v>
      </c>
    </row>
    <row r="38" spans="2:5" x14ac:dyDescent="0.2">
      <c r="B38" s="91"/>
      <c r="C38" s="44">
        <v>7981</v>
      </c>
    </row>
    <row r="39" spans="2:5" x14ac:dyDescent="0.2">
      <c r="B39" s="92"/>
      <c r="C39" s="44">
        <v>7636</v>
      </c>
    </row>
    <row r="40" spans="2:5" x14ac:dyDescent="0.2">
      <c r="B40" s="32" t="s">
        <v>22</v>
      </c>
      <c r="C40" s="22">
        <f>SUM(C37:C39)</f>
        <v>16387</v>
      </c>
      <c r="E40" s="1">
        <v>16387</v>
      </c>
    </row>
    <row r="41" spans="2:5" x14ac:dyDescent="0.2">
      <c r="B41" s="84">
        <v>2009</v>
      </c>
      <c r="C41" s="47">
        <v>624</v>
      </c>
    </row>
    <row r="42" spans="2:5" x14ac:dyDescent="0.2">
      <c r="B42" s="86"/>
      <c r="C42" s="48">
        <v>633</v>
      </c>
    </row>
    <row r="43" spans="2:5" x14ac:dyDescent="0.2">
      <c r="B43" s="86"/>
      <c r="C43" s="48">
        <v>8183</v>
      </c>
    </row>
    <row r="44" spans="2:5" x14ac:dyDescent="0.2">
      <c r="B44" s="85"/>
      <c r="C44" s="48">
        <v>8949</v>
      </c>
    </row>
    <row r="45" spans="2:5" x14ac:dyDescent="0.2">
      <c r="B45" s="32" t="s">
        <v>22</v>
      </c>
      <c r="C45" s="22">
        <f>SUM(C41:C44)</f>
        <v>18389</v>
      </c>
      <c r="E45" s="1">
        <v>18389</v>
      </c>
    </row>
    <row r="46" spans="2:5" x14ac:dyDescent="0.2">
      <c r="B46" s="84">
        <v>2010</v>
      </c>
      <c r="C46" s="47">
        <v>2496</v>
      </c>
    </row>
    <row r="47" spans="2:5" x14ac:dyDescent="0.2">
      <c r="B47" s="86"/>
      <c r="C47" s="48">
        <v>597</v>
      </c>
    </row>
    <row r="48" spans="2:5" x14ac:dyDescent="0.2">
      <c r="B48" s="86"/>
      <c r="C48" s="48">
        <v>8698</v>
      </c>
    </row>
    <row r="49" spans="2:5" x14ac:dyDescent="0.2">
      <c r="B49" s="85"/>
      <c r="C49" s="48">
        <v>8502</v>
      </c>
    </row>
    <row r="50" spans="2:5" x14ac:dyDescent="0.2">
      <c r="B50" s="32" t="s">
        <v>22</v>
      </c>
      <c r="C50" s="22">
        <f>SUM(C46:C49)</f>
        <v>20293</v>
      </c>
      <c r="E50" s="1">
        <v>20293</v>
      </c>
    </row>
    <row r="51" spans="2:5" x14ac:dyDescent="0.2">
      <c r="B51" s="84">
        <v>2011</v>
      </c>
      <c r="C51" s="47">
        <v>9274</v>
      </c>
    </row>
    <row r="52" spans="2:5" x14ac:dyDescent="0.2">
      <c r="B52" s="86"/>
      <c r="C52" s="47">
        <v>2500</v>
      </c>
    </row>
    <row r="53" spans="2:5" x14ac:dyDescent="0.2">
      <c r="B53" s="86"/>
      <c r="C53" s="48">
        <v>8745</v>
      </c>
    </row>
    <row r="54" spans="2:5" x14ac:dyDescent="0.2">
      <c r="B54" s="85"/>
      <c r="C54" s="48">
        <v>1244</v>
      </c>
    </row>
    <row r="55" spans="2:5" x14ac:dyDescent="0.2">
      <c r="B55" s="32" t="s">
        <v>22</v>
      </c>
      <c r="C55" s="22">
        <f>SUM(C51:C54)</f>
        <v>21763</v>
      </c>
      <c r="E55" s="1">
        <v>21763</v>
      </c>
    </row>
    <row r="56" spans="2:5" x14ac:dyDescent="0.2">
      <c r="B56" s="84">
        <v>2012</v>
      </c>
      <c r="C56" s="47">
        <v>4518</v>
      </c>
    </row>
    <row r="57" spans="2:5" x14ac:dyDescent="0.2">
      <c r="B57" s="86"/>
      <c r="C57" s="48">
        <v>2527</v>
      </c>
    </row>
    <row r="58" spans="2:5" x14ac:dyDescent="0.2">
      <c r="B58" s="86"/>
      <c r="C58" s="48">
        <v>11610</v>
      </c>
    </row>
    <row r="59" spans="2:5" x14ac:dyDescent="0.2">
      <c r="B59" s="86"/>
      <c r="C59" s="48">
        <v>2523</v>
      </c>
    </row>
    <row r="60" spans="2:5" x14ac:dyDescent="0.2">
      <c r="B60" s="85"/>
      <c r="C60" s="48">
        <v>665</v>
      </c>
    </row>
    <row r="61" spans="2:5" x14ac:dyDescent="0.2">
      <c r="B61" s="32" t="s">
        <v>22</v>
      </c>
      <c r="C61" s="22">
        <f>SUM(C56:C60)</f>
        <v>21843</v>
      </c>
      <c r="E61" s="1">
        <v>21843</v>
      </c>
    </row>
    <row r="62" spans="2:5" x14ac:dyDescent="0.2">
      <c r="B62" s="84">
        <v>2013</v>
      </c>
      <c r="C62" s="48">
        <v>4646</v>
      </c>
    </row>
    <row r="63" spans="2:5" x14ac:dyDescent="0.2">
      <c r="B63" s="86"/>
      <c r="C63" s="48">
        <v>1277</v>
      </c>
    </row>
    <row r="64" spans="2:5" x14ac:dyDescent="0.2">
      <c r="B64" s="86"/>
      <c r="C64" s="48">
        <v>6128</v>
      </c>
    </row>
    <row r="65" spans="2:5" x14ac:dyDescent="0.2">
      <c r="B65" s="86"/>
      <c r="C65" s="48">
        <v>815</v>
      </c>
    </row>
    <row r="66" spans="2:5" x14ac:dyDescent="0.2">
      <c r="B66" s="85"/>
      <c r="C66" s="48">
        <v>8285</v>
      </c>
    </row>
    <row r="67" spans="2:5" x14ac:dyDescent="0.2">
      <c r="B67" s="32" t="s">
        <v>22</v>
      </c>
      <c r="C67" s="22">
        <f>SUM(C62:C66)</f>
        <v>21151</v>
      </c>
      <c r="E67" s="1">
        <v>21151</v>
      </c>
    </row>
    <row r="68" spans="2:5" x14ac:dyDescent="0.2">
      <c r="B68" s="84">
        <v>2014</v>
      </c>
      <c r="C68" s="47">
        <v>2241</v>
      </c>
    </row>
    <row r="69" spans="2:5" x14ac:dyDescent="0.2">
      <c r="B69" s="86"/>
      <c r="C69" s="48">
        <v>1289</v>
      </c>
    </row>
    <row r="70" spans="2:5" x14ac:dyDescent="0.2">
      <c r="B70" s="86"/>
      <c r="C70" s="48">
        <v>373</v>
      </c>
    </row>
    <row r="71" spans="2:5" x14ac:dyDescent="0.2">
      <c r="B71" s="86"/>
      <c r="C71" s="48">
        <v>8752</v>
      </c>
    </row>
    <row r="72" spans="2:5" x14ac:dyDescent="0.2">
      <c r="B72" s="86"/>
      <c r="C72" s="48">
        <v>42</v>
      </c>
    </row>
    <row r="73" spans="2:5" x14ac:dyDescent="0.2">
      <c r="B73" s="86"/>
      <c r="C73" s="48">
        <v>1966</v>
      </c>
    </row>
    <row r="74" spans="2:5" x14ac:dyDescent="0.2">
      <c r="B74" s="86"/>
      <c r="C74" s="48">
        <v>2318</v>
      </c>
    </row>
    <row r="75" spans="2:5" x14ac:dyDescent="0.2">
      <c r="B75" s="85"/>
      <c r="C75" s="48">
        <v>4814</v>
      </c>
    </row>
    <row r="76" spans="2:5" x14ac:dyDescent="0.2">
      <c r="B76" s="32" t="s">
        <v>22</v>
      </c>
      <c r="C76" s="22">
        <f>SUM(C68:C75)</f>
        <v>21795</v>
      </c>
      <c r="E76" s="1">
        <v>21795</v>
      </c>
    </row>
    <row r="77" spans="2:5" x14ac:dyDescent="0.2">
      <c r="B77" s="84">
        <v>2015</v>
      </c>
      <c r="C77" s="47">
        <v>445</v>
      </c>
    </row>
    <row r="78" spans="2:5" x14ac:dyDescent="0.2">
      <c r="B78" s="86"/>
      <c r="C78" s="48">
        <v>5083</v>
      </c>
    </row>
    <row r="79" spans="2:5" x14ac:dyDescent="0.2">
      <c r="B79" s="86"/>
      <c r="C79" s="48">
        <v>352</v>
      </c>
    </row>
    <row r="80" spans="2:5" x14ac:dyDescent="0.2">
      <c r="B80" s="86"/>
      <c r="C80" s="48">
        <v>1775</v>
      </c>
    </row>
    <row r="81" spans="2:5" x14ac:dyDescent="0.2">
      <c r="B81" s="86"/>
      <c r="C81" s="48">
        <v>1419</v>
      </c>
    </row>
    <row r="82" spans="2:5" x14ac:dyDescent="0.2">
      <c r="B82" s="32" t="s">
        <v>22</v>
      </c>
      <c r="C82" s="22">
        <f>SUM(C77:C81)</f>
        <v>9074</v>
      </c>
      <c r="E82" s="1">
        <v>9074</v>
      </c>
    </row>
    <row r="83" spans="2:5" x14ac:dyDescent="0.2">
      <c r="B83" s="45">
        <v>2017</v>
      </c>
      <c r="C83" s="29">
        <v>1624</v>
      </c>
      <c r="E83" s="1">
        <v>1624</v>
      </c>
    </row>
    <row r="84" spans="2:5" x14ac:dyDescent="0.2">
      <c r="B84" s="84">
        <v>2018</v>
      </c>
      <c r="C84" s="49">
        <v>4726</v>
      </c>
    </row>
    <row r="85" spans="2:5" x14ac:dyDescent="0.2">
      <c r="B85" s="85"/>
      <c r="C85" s="50">
        <v>11809</v>
      </c>
    </row>
    <row r="86" spans="2:5" x14ac:dyDescent="0.2">
      <c r="B86" s="32" t="s">
        <v>22</v>
      </c>
      <c r="C86" s="22">
        <f>SUM(C84:C85)</f>
        <v>16535</v>
      </c>
      <c r="E86" s="1">
        <v>16535</v>
      </c>
    </row>
    <row r="87" spans="2:5" x14ac:dyDescent="0.2">
      <c r="B87" s="46">
        <v>2019</v>
      </c>
      <c r="C87" s="29">
        <v>17259</v>
      </c>
      <c r="E87" s="1">
        <v>17259</v>
      </c>
    </row>
    <row r="88" spans="2:5" x14ac:dyDescent="0.2">
      <c r="B88" s="46">
        <v>2020</v>
      </c>
      <c r="C88" s="29">
        <v>19136</v>
      </c>
      <c r="E88" s="1">
        <v>19136</v>
      </c>
    </row>
    <row r="89" spans="2:5" x14ac:dyDescent="0.2">
      <c r="B89" s="46">
        <v>2021</v>
      </c>
      <c r="C89" s="29">
        <v>17493</v>
      </c>
      <c r="E89" s="1">
        <v>17493</v>
      </c>
    </row>
    <row r="90" spans="2:5" x14ac:dyDescent="0.2">
      <c r="B90" s="46">
        <v>2022</v>
      </c>
      <c r="C90" s="29">
        <v>18154</v>
      </c>
      <c r="E90" s="1">
        <v>18154</v>
      </c>
    </row>
  </sheetData>
  <mergeCells count="16">
    <mergeCell ref="B17:B19"/>
    <mergeCell ref="B21:B22"/>
    <mergeCell ref="B3:B4"/>
    <mergeCell ref="B6:B7"/>
    <mergeCell ref="B41:B44"/>
    <mergeCell ref="B46:B49"/>
    <mergeCell ref="B33:B35"/>
    <mergeCell ref="B37:B39"/>
    <mergeCell ref="B24:B27"/>
    <mergeCell ref="B29:B31"/>
    <mergeCell ref="B84:B85"/>
    <mergeCell ref="B77:B81"/>
    <mergeCell ref="B62:B66"/>
    <mergeCell ref="B68:B75"/>
    <mergeCell ref="B51:B54"/>
    <mergeCell ref="B56:B6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C2:I35"/>
  <sheetViews>
    <sheetView topLeftCell="A19" workbookViewId="0">
      <selection activeCell="I36" sqref="I36"/>
    </sheetView>
  </sheetViews>
  <sheetFormatPr baseColWidth="10" defaultRowHeight="12.75" x14ac:dyDescent="0.2"/>
  <cols>
    <col min="4" max="4" width="29" style="5" bestFit="1" customWidth="1"/>
    <col min="6" max="6" width="12" style="1"/>
    <col min="8" max="8" width="23.6640625" bestFit="1" customWidth="1"/>
    <col min="9" max="9" width="32.83203125" style="56" bestFit="1" customWidth="1"/>
  </cols>
  <sheetData>
    <row r="2" spans="3:9" ht="15.75" x14ac:dyDescent="0.2">
      <c r="D2" s="51" t="s">
        <v>27</v>
      </c>
      <c r="I2" s="57" t="s">
        <v>28</v>
      </c>
    </row>
    <row r="3" spans="3:9" ht="15.75" x14ac:dyDescent="0.2">
      <c r="C3">
        <f t="shared" ref="C3:C27" si="0">C2+1</f>
        <v>1</v>
      </c>
      <c r="D3" s="63">
        <v>11990.720000000001</v>
      </c>
      <c r="F3"/>
      <c r="I3" s="58"/>
    </row>
    <row r="4" spans="3:9" ht="15.75" x14ac:dyDescent="0.2">
      <c r="C4">
        <f t="shared" si="0"/>
        <v>2</v>
      </c>
      <c r="D4" s="63">
        <v>10768.24</v>
      </c>
      <c r="H4">
        <v>1</v>
      </c>
      <c r="I4" s="62">
        <v>11990.720000000001</v>
      </c>
    </row>
    <row r="5" spans="3:9" ht="15.75" x14ac:dyDescent="0.2">
      <c r="C5">
        <f t="shared" si="0"/>
        <v>3</v>
      </c>
      <c r="D5" s="63">
        <v>11432.91</v>
      </c>
      <c r="H5">
        <f>H4+1</f>
        <v>2</v>
      </c>
      <c r="I5" s="62">
        <v>10768.24</v>
      </c>
    </row>
    <row r="6" spans="3:9" ht="15.75" x14ac:dyDescent="0.2">
      <c r="C6">
        <f t="shared" si="0"/>
        <v>4</v>
      </c>
      <c r="D6" s="63">
        <v>11720.43</v>
      </c>
      <c r="H6">
        <f t="shared" ref="H6:H32" si="1">H5+1</f>
        <v>3</v>
      </c>
      <c r="I6" s="62">
        <v>11432.91</v>
      </c>
    </row>
    <row r="7" spans="3:9" ht="15.75" x14ac:dyDescent="0.2">
      <c r="C7">
        <f t="shared" si="0"/>
        <v>5</v>
      </c>
      <c r="D7" s="63">
        <v>8126.9</v>
      </c>
      <c r="H7">
        <f t="shared" si="1"/>
        <v>4</v>
      </c>
      <c r="I7" s="62">
        <v>11720.43</v>
      </c>
    </row>
    <row r="8" spans="3:9" ht="15.75" x14ac:dyDescent="0.2">
      <c r="C8">
        <f t="shared" si="0"/>
        <v>6</v>
      </c>
      <c r="D8" s="63">
        <v>12990.94</v>
      </c>
      <c r="H8">
        <f t="shared" si="1"/>
        <v>5</v>
      </c>
      <c r="I8" s="62">
        <v>8126.9</v>
      </c>
    </row>
    <row r="9" spans="3:9" ht="15.75" x14ac:dyDescent="0.2">
      <c r="C9">
        <f t="shared" si="0"/>
        <v>7</v>
      </c>
      <c r="D9" s="63">
        <v>13527</v>
      </c>
      <c r="H9">
        <f t="shared" si="1"/>
        <v>6</v>
      </c>
      <c r="I9" s="62">
        <v>12990.94</v>
      </c>
    </row>
    <row r="10" spans="3:9" ht="15.75" x14ac:dyDescent="0.2">
      <c r="C10">
        <f t="shared" si="0"/>
        <v>8</v>
      </c>
      <c r="D10" s="63">
        <v>19116</v>
      </c>
      <c r="H10">
        <f t="shared" si="1"/>
        <v>7</v>
      </c>
      <c r="I10" s="62">
        <v>13527</v>
      </c>
    </row>
    <row r="11" spans="3:9" ht="15.75" x14ac:dyDescent="0.2">
      <c r="C11">
        <f t="shared" si="0"/>
        <v>9</v>
      </c>
      <c r="D11" s="63">
        <v>21764</v>
      </c>
      <c r="H11">
        <f t="shared" si="1"/>
        <v>8</v>
      </c>
      <c r="I11" s="62">
        <v>19116</v>
      </c>
    </row>
    <row r="12" spans="3:9" ht="15.75" x14ac:dyDescent="0.2">
      <c r="C12">
        <f t="shared" si="0"/>
        <v>10</v>
      </c>
      <c r="D12" s="63">
        <v>20356</v>
      </c>
      <c r="H12">
        <f t="shared" si="1"/>
        <v>9</v>
      </c>
      <c r="I12" s="62">
        <v>21764</v>
      </c>
    </row>
    <row r="13" spans="3:9" ht="15.75" x14ac:dyDescent="0.2">
      <c r="C13">
        <f t="shared" si="0"/>
        <v>11</v>
      </c>
      <c r="D13" s="63">
        <v>14973</v>
      </c>
      <c r="H13">
        <f t="shared" si="1"/>
        <v>10</v>
      </c>
      <c r="I13" s="62">
        <v>20356</v>
      </c>
    </row>
    <row r="14" spans="3:9" ht="15.75" x14ac:dyDescent="0.2">
      <c r="C14">
        <f t="shared" si="0"/>
        <v>12</v>
      </c>
      <c r="D14" s="63">
        <v>15922</v>
      </c>
      <c r="H14">
        <f t="shared" si="1"/>
        <v>11</v>
      </c>
      <c r="I14" s="62">
        <v>14973</v>
      </c>
    </row>
    <row r="15" spans="3:9" ht="15.75" x14ac:dyDescent="0.2">
      <c r="C15">
        <f t="shared" si="0"/>
        <v>13</v>
      </c>
      <c r="D15" s="63">
        <v>16387</v>
      </c>
      <c r="H15">
        <f t="shared" si="1"/>
        <v>12</v>
      </c>
      <c r="I15" s="62">
        <v>15922</v>
      </c>
    </row>
    <row r="16" spans="3:9" ht="15.75" x14ac:dyDescent="0.2">
      <c r="C16">
        <f t="shared" si="0"/>
        <v>14</v>
      </c>
      <c r="D16" s="63">
        <v>18389</v>
      </c>
      <c r="H16">
        <f t="shared" si="1"/>
        <v>13</v>
      </c>
      <c r="I16" s="62">
        <v>16387</v>
      </c>
    </row>
    <row r="17" spans="3:9" ht="15.75" x14ac:dyDescent="0.2">
      <c r="C17">
        <f t="shared" si="0"/>
        <v>15</v>
      </c>
      <c r="D17" s="63">
        <v>20293</v>
      </c>
      <c r="H17">
        <f t="shared" si="1"/>
        <v>14</v>
      </c>
      <c r="I17" s="62">
        <v>18389</v>
      </c>
    </row>
    <row r="18" spans="3:9" ht="15.75" x14ac:dyDescent="0.2">
      <c r="C18">
        <f t="shared" si="0"/>
        <v>16</v>
      </c>
      <c r="D18" s="63">
        <v>21763</v>
      </c>
      <c r="H18">
        <f t="shared" si="1"/>
        <v>15</v>
      </c>
      <c r="I18" s="62">
        <v>20293</v>
      </c>
    </row>
    <row r="19" spans="3:9" ht="15.75" x14ac:dyDescent="0.2">
      <c r="C19">
        <f t="shared" si="0"/>
        <v>17</v>
      </c>
      <c r="D19" s="63">
        <v>21843</v>
      </c>
      <c r="H19">
        <f t="shared" si="1"/>
        <v>16</v>
      </c>
      <c r="I19" s="62">
        <v>21763</v>
      </c>
    </row>
    <row r="20" spans="3:9" ht="15.75" x14ac:dyDescent="0.2">
      <c r="C20">
        <f t="shared" si="0"/>
        <v>18</v>
      </c>
      <c r="D20" s="63">
        <v>21151</v>
      </c>
      <c r="H20">
        <f t="shared" si="1"/>
        <v>17</v>
      </c>
      <c r="I20" s="62">
        <v>21843</v>
      </c>
    </row>
    <row r="21" spans="3:9" ht="15.75" x14ac:dyDescent="0.2">
      <c r="C21">
        <f t="shared" si="0"/>
        <v>19</v>
      </c>
      <c r="D21" s="63">
        <v>21795</v>
      </c>
      <c r="H21">
        <f t="shared" si="1"/>
        <v>18</v>
      </c>
      <c r="I21" s="62">
        <v>21151</v>
      </c>
    </row>
    <row r="22" spans="3:9" ht="15.75" x14ac:dyDescent="0.2">
      <c r="C22">
        <f t="shared" si="0"/>
        <v>20</v>
      </c>
      <c r="D22" s="63">
        <v>9074</v>
      </c>
      <c r="H22">
        <f t="shared" si="1"/>
        <v>19</v>
      </c>
      <c r="I22" s="62">
        <v>21795</v>
      </c>
    </row>
    <row r="23" spans="3:9" ht="15.75" x14ac:dyDescent="0.2">
      <c r="C23">
        <f t="shared" si="0"/>
        <v>21</v>
      </c>
      <c r="D23" s="63">
        <v>16535</v>
      </c>
      <c r="H23">
        <f t="shared" si="1"/>
        <v>20</v>
      </c>
      <c r="I23" s="62">
        <v>9074</v>
      </c>
    </row>
    <row r="24" spans="3:9" ht="15.75" x14ac:dyDescent="0.2">
      <c r="C24">
        <f t="shared" si="0"/>
        <v>22</v>
      </c>
      <c r="D24" s="63">
        <v>17259</v>
      </c>
      <c r="H24">
        <f t="shared" si="1"/>
        <v>21</v>
      </c>
      <c r="I24" s="62">
        <v>16535</v>
      </c>
    </row>
    <row r="25" spans="3:9" ht="15.75" x14ac:dyDescent="0.2">
      <c r="C25">
        <f t="shared" si="0"/>
        <v>23</v>
      </c>
      <c r="D25" s="63">
        <v>19136</v>
      </c>
      <c r="H25">
        <f t="shared" si="1"/>
        <v>22</v>
      </c>
      <c r="I25" s="62">
        <v>17259</v>
      </c>
    </row>
    <row r="26" spans="3:9" ht="15.75" x14ac:dyDescent="0.2">
      <c r="C26">
        <f t="shared" si="0"/>
        <v>24</v>
      </c>
      <c r="D26" s="63">
        <v>17493</v>
      </c>
      <c r="H26">
        <f t="shared" si="1"/>
        <v>23</v>
      </c>
      <c r="I26" s="62">
        <v>19136</v>
      </c>
    </row>
    <row r="27" spans="3:9" ht="15.75" x14ac:dyDescent="0.2">
      <c r="C27">
        <f t="shared" si="0"/>
        <v>25</v>
      </c>
      <c r="D27" s="63">
        <v>18154</v>
      </c>
      <c r="H27">
        <f t="shared" si="1"/>
        <v>24</v>
      </c>
      <c r="I27" s="62">
        <v>17493</v>
      </c>
    </row>
    <row r="28" spans="3:9" ht="15.75" x14ac:dyDescent="0.2">
      <c r="C28">
        <v>1</v>
      </c>
      <c r="D28" s="63">
        <v>5110.7</v>
      </c>
      <c r="H28">
        <f t="shared" si="1"/>
        <v>25</v>
      </c>
      <c r="I28" s="62">
        <v>18154</v>
      </c>
    </row>
    <row r="29" spans="3:9" ht="15.75" x14ac:dyDescent="0.2">
      <c r="C29">
        <f>C28+1</f>
        <v>2</v>
      </c>
      <c r="D29" s="63" t="s">
        <v>25</v>
      </c>
      <c r="H29">
        <f t="shared" si="1"/>
        <v>26</v>
      </c>
      <c r="I29" s="62"/>
    </row>
    <row r="30" spans="3:9" ht="15.75" x14ac:dyDescent="0.2">
      <c r="C30">
        <f>C29+1</f>
        <v>3</v>
      </c>
      <c r="D30" s="63" t="s">
        <v>24</v>
      </c>
      <c r="H30">
        <f t="shared" si="1"/>
        <v>27</v>
      </c>
      <c r="I30" s="62"/>
    </row>
    <row r="31" spans="3:9" ht="15.75" x14ac:dyDescent="0.2">
      <c r="C31">
        <f>C30+1</f>
        <v>4</v>
      </c>
      <c r="D31" s="63">
        <v>1624</v>
      </c>
      <c r="H31">
        <f t="shared" si="1"/>
        <v>28</v>
      </c>
      <c r="I31" s="62"/>
    </row>
    <row r="32" spans="3:9" ht="15.75" x14ac:dyDescent="0.2">
      <c r="D32" s="64"/>
      <c r="H32">
        <f t="shared" si="1"/>
        <v>29</v>
      </c>
      <c r="I32" s="62"/>
    </row>
    <row r="33" spans="4:9" ht="15.75" x14ac:dyDescent="0.2">
      <c r="D33" s="55"/>
      <c r="H33" s="52" t="s">
        <v>26</v>
      </c>
      <c r="I33" s="61">
        <f>SUM(I4:I32)</f>
        <v>411960.14</v>
      </c>
    </row>
    <row r="34" spans="4:9" ht="15.75" x14ac:dyDescent="0.2">
      <c r="I34" s="59"/>
    </row>
    <row r="35" spans="4:9" ht="15.75" x14ac:dyDescent="0.2">
      <c r="H35" s="53" t="s">
        <v>29</v>
      </c>
      <c r="I35" s="60">
        <f>I33/25</f>
        <v>16478.405600000002</v>
      </c>
    </row>
  </sheetData>
  <autoFilter ref="C2:D31" xr:uid="{B81D7A4C-980F-4B25-A80B-713F2CAC25CE}">
    <sortState ref="C3:D31">
      <sortCondition sortBy="cellColor" ref="D2:D31" dxfId="1"/>
    </sortState>
  </autoFilter>
  <conditionalFormatting sqref="D3:D31">
    <cfRule type="top10" dxfId="0" priority="1" rank="2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C49E-F41D-462B-982A-F42F5003D448}">
  <dimension ref="E2:F29"/>
  <sheetViews>
    <sheetView workbookViewId="0">
      <selection activeCell="F4" sqref="F4:F28"/>
    </sheetView>
  </sheetViews>
  <sheetFormatPr baseColWidth="10" defaultRowHeight="12.75" x14ac:dyDescent="0.2"/>
  <sheetData>
    <row r="2" spans="5:6" ht="15.75" x14ac:dyDescent="0.2">
      <c r="F2" s="54" t="s">
        <v>28</v>
      </c>
    </row>
    <row r="4" spans="5:6" x14ac:dyDescent="0.2">
      <c r="E4">
        <v>1</v>
      </c>
      <c r="F4" s="5">
        <v>11990.720000000001</v>
      </c>
    </row>
    <row r="5" spans="5:6" x14ac:dyDescent="0.2">
      <c r="E5">
        <f>E4+1</f>
        <v>2</v>
      </c>
      <c r="F5" s="5">
        <v>10768.24</v>
      </c>
    </row>
    <row r="6" spans="5:6" x14ac:dyDescent="0.2">
      <c r="E6">
        <f t="shared" ref="E6:E28" si="0">E5+1</f>
        <v>3</v>
      </c>
      <c r="F6" s="5">
        <v>11432.91</v>
      </c>
    </row>
    <row r="7" spans="5:6" x14ac:dyDescent="0.2">
      <c r="E7">
        <f t="shared" si="0"/>
        <v>4</v>
      </c>
      <c r="F7" s="5">
        <v>11720.43</v>
      </c>
    </row>
    <row r="8" spans="5:6" x14ac:dyDescent="0.2">
      <c r="E8">
        <f t="shared" si="0"/>
        <v>5</v>
      </c>
      <c r="F8" s="5">
        <v>8126.9</v>
      </c>
    </row>
    <row r="9" spans="5:6" x14ac:dyDescent="0.2">
      <c r="E9">
        <f t="shared" si="0"/>
        <v>6</v>
      </c>
      <c r="F9" s="5">
        <v>12990.94</v>
      </c>
    </row>
    <row r="10" spans="5:6" x14ac:dyDescent="0.2">
      <c r="E10">
        <f t="shared" si="0"/>
        <v>7</v>
      </c>
      <c r="F10" s="5">
        <v>13527</v>
      </c>
    </row>
    <row r="11" spans="5:6" x14ac:dyDescent="0.2">
      <c r="E11">
        <f t="shared" si="0"/>
        <v>8</v>
      </c>
      <c r="F11" s="5">
        <v>19116</v>
      </c>
    </row>
    <row r="12" spans="5:6" x14ac:dyDescent="0.2">
      <c r="E12">
        <f t="shared" si="0"/>
        <v>9</v>
      </c>
      <c r="F12" s="5">
        <v>21764</v>
      </c>
    </row>
    <row r="13" spans="5:6" x14ac:dyDescent="0.2">
      <c r="E13">
        <f t="shared" si="0"/>
        <v>10</v>
      </c>
      <c r="F13" s="5">
        <v>20356</v>
      </c>
    </row>
    <row r="14" spans="5:6" x14ac:dyDescent="0.2">
      <c r="E14">
        <f t="shared" si="0"/>
        <v>11</v>
      </c>
      <c r="F14" s="5">
        <v>14973</v>
      </c>
    </row>
    <row r="15" spans="5:6" x14ac:dyDescent="0.2">
      <c r="E15">
        <f t="shared" si="0"/>
        <v>12</v>
      </c>
      <c r="F15" s="5">
        <v>15922</v>
      </c>
    </row>
    <row r="16" spans="5:6" x14ac:dyDescent="0.2">
      <c r="E16">
        <f t="shared" si="0"/>
        <v>13</v>
      </c>
      <c r="F16" s="5">
        <v>16387</v>
      </c>
    </row>
    <row r="17" spans="5:6" x14ac:dyDescent="0.2">
      <c r="E17">
        <f t="shared" si="0"/>
        <v>14</v>
      </c>
      <c r="F17" s="5">
        <v>18389</v>
      </c>
    </row>
    <row r="18" spans="5:6" x14ac:dyDescent="0.2">
      <c r="E18">
        <f t="shared" si="0"/>
        <v>15</v>
      </c>
      <c r="F18" s="5">
        <v>20293</v>
      </c>
    </row>
    <row r="19" spans="5:6" x14ac:dyDescent="0.2">
      <c r="E19">
        <f t="shared" si="0"/>
        <v>16</v>
      </c>
      <c r="F19" s="5">
        <v>21763</v>
      </c>
    </row>
    <row r="20" spans="5:6" x14ac:dyDescent="0.2">
      <c r="E20">
        <f t="shared" si="0"/>
        <v>17</v>
      </c>
      <c r="F20" s="5">
        <v>21843</v>
      </c>
    </row>
    <row r="21" spans="5:6" x14ac:dyDescent="0.2">
      <c r="E21">
        <f t="shared" si="0"/>
        <v>18</v>
      </c>
      <c r="F21" s="5">
        <v>21151</v>
      </c>
    </row>
    <row r="22" spans="5:6" x14ac:dyDescent="0.2">
      <c r="E22">
        <f t="shared" si="0"/>
        <v>19</v>
      </c>
      <c r="F22" s="5">
        <v>21795</v>
      </c>
    </row>
    <row r="23" spans="5:6" x14ac:dyDescent="0.2">
      <c r="E23">
        <f t="shared" si="0"/>
        <v>20</v>
      </c>
      <c r="F23" s="5">
        <v>9074</v>
      </c>
    </row>
    <row r="24" spans="5:6" x14ac:dyDescent="0.2">
      <c r="E24">
        <f t="shared" si="0"/>
        <v>21</v>
      </c>
      <c r="F24" s="5">
        <v>16535</v>
      </c>
    </row>
    <row r="25" spans="5:6" x14ac:dyDescent="0.2">
      <c r="E25">
        <f t="shared" si="0"/>
        <v>22</v>
      </c>
      <c r="F25" s="5">
        <v>17259</v>
      </c>
    </row>
    <row r="26" spans="5:6" x14ac:dyDescent="0.2">
      <c r="E26">
        <f t="shared" si="0"/>
        <v>23</v>
      </c>
      <c r="F26" s="2">
        <v>19136</v>
      </c>
    </row>
    <row r="27" spans="5:6" x14ac:dyDescent="0.2">
      <c r="E27">
        <f t="shared" si="0"/>
        <v>24</v>
      </c>
      <c r="F27" s="2">
        <v>17493</v>
      </c>
    </row>
    <row r="28" spans="5:6" x14ac:dyDescent="0.2">
      <c r="E28">
        <f t="shared" si="0"/>
        <v>25</v>
      </c>
      <c r="F28" s="2">
        <v>18154</v>
      </c>
    </row>
    <row r="29" spans="5:6" x14ac:dyDescent="0.2">
      <c r="F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salaire complet</vt:lpstr>
      <vt:lpstr>traitement salaire Fouzia</vt:lpstr>
      <vt:lpstr>25 salaires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2023-12-20T15:06:22Z</dcterms:modified>
</cp:coreProperties>
</file>