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i\OneDrive\DOSSIER FAMIlLE\Private\RACHID\dossier retraite\retraite\"/>
    </mc:Choice>
  </mc:AlternateContent>
  <xr:revisionPtr revIDLastSave="1" documentId="8_{E4E9D278-09B6-4414-9959-DEA4FC6F2BC3}" xr6:coauthVersionLast="36" xr6:coauthVersionMax="36" xr10:uidLastSave="{5B7C2E3B-C50C-4C79-9936-6B5AEF5361AF}"/>
  <bookViews>
    <workbookView xWindow="0" yWindow="0" windowWidth="28800" windowHeight="10530" xr2:uid="{00000000-000D-0000-FFFF-FFFF00000000}"/>
  </bookViews>
  <sheets>
    <sheet name="carrière" sheetId="1" r:id="rId1"/>
    <sheet name="salaire complet" sheetId="2" r:id="rId2"/>
  </sheets>
  <definedNames>
    <definedName name="_xlnm._FilterDatabase" localSheetId="0" hidden="1">carrière!$A$2:$G$3</definedName>
  </definedNames>
  <calcPr calcId="191028"/>
</workbook>
</file>

<file path=xl/calcChain.xml><?xml version="1.0" encoding="utf-8"?>
<calcChain xmlns="http://schemas.openxmlformats.org/spreadsheetml/2006/main">
  <c r="F46" i="2" l="1"/>
  <c r="F49" i="2"/>
  <c r="K40" i="2"/>
  <c r="K39" i="2"/>
  <c r="K50" i="2"/>
  <c r="K49" i="2"/>
  <c r="K45" i="2" s="1"/>
  <c r="K43" i="2" s="1"/>
  <c r="K44" i="2" s="1"/>
  <c r="F47" i="2"/>
  <c r="F43" i="2"/>
  <c r="F40" i="2"/>
  <c r="F37" i="2" s="1"/>
  <c r="W38" i="2"/>
  <c r="W39" i="2" s="1"/>
  <c r="F53" i="2" l="1"/>
  <c r="F32" i="1"/>
  <c r="G32" i="1"/>
  <c r="G23" i="1"/>
  <c r="F7" i="1"/>
  <c r="G29" i="1"/>
  <c r="F29" i="1"/>
  <c r="F20" i="1"/>
  <c r="G20" i="1"/>
  <c r="G17" i="1"/>
  <c r="F17" i="1"/>
  <c r="F10" i="1"/>
  <c r="G7" i="1"/>
  <c r="G10" i="1"/>
  <c r="E72" i="1"/>
  <c r="F43" i="1"/>
  <c r="F35" i="1"/>
  <c r="F23" i="1"/>
  <c r="C72" i="1"/>
  <c r="G43" i="1"/>
  <c r="G39" i="1"/>
  <c r="G35" i="1"/>
</calcChain>
</file>

<file path=xl/sharedStrings.xml><?xml version="1.0" encoding="utf-8"?>
<sst xmlns="http://schemas.openxmlformats.org/spreadsheetml/2006/main" count="122" uniqueCount="61">
  <si>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</si>
  <si>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</si>
  <si>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</si>
  <si>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</si>
  <si>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</si>
  <si>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</si>
  <si>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</si>
  <si>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</si>
  <si>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</si>
  <si>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</si>
  <si>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</si>
  <si>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chômage et assimilés régime général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</si>
  <si>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</si>
  <si>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</si>
  <si>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</si>
  <si>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</si>
  <si>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</si>
  <si>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</si>
  <si>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</si>
  <si>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</si>
  <si>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</si>
  <si>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</si>
  <si>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</si>
  <si>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</si>
  <si>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</si>
  <si>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</si>
  <si>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</si>
  <si>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</si>
  <si>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</si>
  <si>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</si>
  <si>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</si>
  <si>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t>Revenus en euros</t>
  </si>
  <si>
    <t>36344, 35850, 35474, 33750, 31003, 30654, 29912, 29732, 28597, 27225, 23492, 21489, 21238, 21138, 20664, 18243, 17413, 17137, 16825, 16411, 14889, 14747, 14152, 13858, 12693</t>
  </si>
  <si>
    <t>25 meilleurs salaire</t>
  </si>
  <si>
    <t>salaire 25</t>
  </si>
  <si>
    <t>moyenne / année</t>
  </si>
  <si>
    <t>moyenne / mensuel</t>
  </si>
  <si>
    <t>pension sans décote</t>
  </si>
  <si>
    <t>pension avec décote</t>
  </si>
  <si>
    <t>compéméntaire sans décote</t>
  </si>
  <si>
    <t>compéméntaire avec décote</t>
  </si>
  <si>
    <t>=</t>
  </si>
  <si>
    <t xml:space="preserve">nombre de point </t>
  </si>
  <si>
    <t>valeur du point</t>
  </si>
  <si>
    <t>taux de décote</t>
  </si>
  <si>
    <t>Salaire mouyen mensuel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</si>
  <si>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</si>
  <si>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</si>
  <si>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</si>
  <si>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</si>
  <si>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</si>
  <si>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</si>
  <si>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</si>
  <si>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>Salaire mouyen annuel</t>
  </si>
  <si>
    <t>attention la valeur 25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</si>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</sst>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00"/>
  </numFmts>
  <fonts count="15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.5"/>
      <name val="Arial"/>
      <family val="2"/>
    </font>
    <font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111111"/>
      <name val="Cambria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1" fontId="0" fillId="2" borderId="1" xfId="0" applyNumberFormat="1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horizontal="right" vertical="top" shrinkToFit="1"/>
    </xf>
    <xf numFmtId="1" fontId="3" fillId="3" borderId="1" xfId="0" applyNumberFormat="1" applyFont="1" applyFill="1" applyBorder="1" applyAlignment="1">
      <alignment horizontal="right" vertical="top" shrinkToFit="1"/>
    </xf>
    <xf numFmtId="1" fontId="0" fillId="0" borderId="1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vertical="top"/>
    </xf>
    <xf numFmtId="1" fontId="3" fillId="5" borderId="1" xfId="0" applyNumberFormat="1" applyFont="1" applyFill="1" applyBorder="1" applyAlignment="1">
      <alignment horizontal="right" vertical="top" shrinkToFit="1"/>
    </xf>
    <xf numFmtId="1" fontId="3" fillId="6" borderId="1" xfId="0" applyNumberFormat="1" applyFont="1" applyFill="1" applyBorder="1" applyAlignment="1">
      <alignment horizontal="right" vertical="top" shrinkToFit="1"/>
    </xf>
    <xf numFmtId="1" fontId="3" fillId="2" borderId="5" xfId="0" applyNumberFormat="1" applyFont="1" applyFill="1" applyBorder="1" applyAlignment="1">
      <alignment horizontal="left" vertical="center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1" fontId="0" fillId="2" borderId="1" xfId="0" applyNumberForma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center" vertical="top" shrinkToFit="1"/>
    </xf>
    <xf numFmtId="0" fontId="0" fillId="3" borderId="1" xfId="0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center" vertical="top" shrinkToFit="1"/>
    </xf>
    <xf numFmtId="0" fontId="0" fillId="6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top" wrapText="1"/>
    </xf>
    <xf numFmtId="1" fontId="3" fillId="5" borderId="7" xfId="0" applyNumberFormat="1" applyFont="1" applyFill="1" applyBorder="1" applyAlignment="1">
      <alignment horizontal="left" vertical="center" indent="1" shrinkToFit="1"/>
    </xf>
    <xf numFmtId="1" fontId="3" fillId="5" borderId="7" xfId="0" applyNumberFormat="1" applyFont="1" applyFill="1" applyBorder="1" applyAlignment="1">
      <alignment horizontal="center" vertical="center" shrinkToFit="1"/>
    </xf>
    <xf numFmtId="0" fontId="0" fillId="5" borderId="7" xfId="0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right" vertical="top" shrinkToFit="1"/>
    </xf>
    <xf numFmtId="0" fontId="2" fillId="7" borderId="1" xfId="0" applyFont="1" applyFill="1" applyBorder="1" applyAlignment="1">
      <alignment horizontal="left" vertical="top" wrapText="1"/>
    </xf>
    <xf numFmtId="1" fontId="3" fillId="7" borderId="1" xfId="0" applyNumberFormat="1" applyFont="1" applyFill="1" applyBorder="1" applyAlignment="1">
      <alignment horizontal="center" vertical="top" shrinkToFit="1"/>
    </xf>
    <xf numFmtId="0" fontId="0" fillId="7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center" vertical="top" shrinkToFi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right" vertical="top" shrinkToFit="1"/>
    </xf>
    <xf numFmtId="1" fontId="3" fillId="9" borderId="5" xfId="0" applyNumberFormat="1" applyFont="1" applyFill="1" applyBorder="1" applyAlignment="1">
      <alignment horizontal="left" vertical="center" indent="1" shrinkToFit="1"/>
    </xf>
    <xf numFmtId="0" fontId="2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 shrinkToFit="1"/>
    </xf>
    <xf numFmtId="0" fontId="0" fillId="9" borderId="1" xfId="0" applyFill="1" applyBorder="1" applyAlignment="1">
      <alignment horizontal="left" wrapText="1"/>
    </xf>
    <xf numFmtId="1" fontId="3" fillId="9" borderId="5" xfId="0" applyNumberFormat="1" applyFont="1" applyFill="1" applyBorder="1" applyAlignment="1">
      <alignment horizontal="center" vertical="center" shrinkToFit="1"/>
    </xf>
    <xf numFmtId="1" fontId="3" fillId="9" borderId="1" xfId="0" applyNumberFormat="1" applyFont="1" applyFill="1" applyBorder="1" applyAlignment="1">
      <alignment horizontal="right" vertical="top" shrinkToFit="1"/>
    </xf>
    <xf numFmtId="1" fontId="3" fillId="4" borderId="1" xfId="0" applyNumberFormat="1" applyFont="1" applyFill="1" applyBorder="1" applyAlignment="1">
      <alignment horizontal="center" vertical="top" shrinkToFit="1"/>
    </xf>
    <xf numFmtId="0" fontId="0" fillId="4" borderId="1" xfId="0" applyFill="1" applyBorder="1" applyAlignment="1">
      <alignment horizontal="left" wrapText="1"/>
    </xf>
    <xf numFmtId="1" fontId="0" fillId="3" borderId="1" xfId="0" applyNumberFormat="1" applyFill="1" applyBorder="1" applyAlignment="1">
      <alignment horizontal="left" wrapText="1"/>
    </xf>
    <xf numFmtId="1" fontId="3" fillId="10" borderId="1" xfId="0" applyNumberFormat="1" applyFont="1" applyFill="1" applyBorder="1" applyAlignment="1">
      <alignment horizontal="right" vertical="center" shrinkToFit="1"/>
    </xf>
    <xf numFmtId="1" fontId="3" fillId="10" borderId="1" xfId="0" applyNumberFormat="1" applyFont="1" applyFill="1" applyBorder="1" applyAlignment="1">
      <alignment horizontal="right" vertical="top" shrinkToFit="1"/>
    </xf>
    <xf numFmtId="0" fontId="2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center" vertical="top" shrinkToFit="1"/>
    </xf>
    <xf numFmtId="0" fontId="0" fillId="10" borderId="1" xfId="0" applyFill="1" applyBorder="1" applyAlignment="1">
      <alignment horizontal="left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right" vertical="top" shrinkToFit="1"/>
    </xf>
    <xf numFmtId="1" fontId="3" fillId="6" borderId="5" xfId="0" applyNumberFormat="1" applyFont="1" applyFill="1" applyBorder="1" applyAlignment="1">
      <alignment horizontal="center" vertical="top" shrinkToFit="1"/>
    </xf>
    <xf numFmtId="0" fontId="4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6" borderId="8" xfId="0" applyFill="1" applyBorder="1" applyAlignment="1">
      <alignment horizontal="left" wrapText="1"/>
    </xf>
    <xf numFmtId="1" fontId="3" fillId="6" borderId="5" xfId="0" applyNumberFormat="1" applyFont="1" applyFill="1" applyBorder="1" applyAlignment="1">
      <alignment horizontal="right" vertical="top" shrinkToFit="1"/>
    </xf>
    <xf numFmtId="0" fontId="4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right" vertical="top" shrinkToFit="1"/>
    </xf>
    <xf numFmtId="0" fontId="2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center" vertical="top" shrinkToFit="1"/>
    </xf>
    <xf numFmtId="0" fontId="0" fillId="11" borderId="1" xfId="0" applyFill="1" applyBorder="1" applyAlignment="1">
      <alignment horizontal="left" wrapText="1"/>
    </xf>
    <xf numFmtId="1" fontId="0" fillId="11" borderId="1" xfId="0" applyNumberForma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0" fontId="0" fillId="8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shrinkToFit="1"/>
    </xf>
    <xf numFmtId="1" fontId="0" fillId="2" borderId="1" xfId="0" applyNumberForma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shrinkToFit="1"/>
    </xf>
    <xf numFmtId="1" fontId="0" fillId="2" borderId="5" xfId="0" applyNumberForma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center" vertical="center"/>
    </xf>
    <xf numFmtId="1" fontId="13" fillId="3" borderId="0" xfId="0" applyNumberFormat="1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left" vertical="top"/>
    </xf>
    <xf numFmtId="9" fontId="10" fillId="12" borderId="11" xfId="0" applyNumberFormat="1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164" fontId="10" fillId="12" borderId="11" xfId="0" applyNumberFormat="1" applyFont="1" applyFill="1" applyBorder="1" applyAlignment="1">
      <alignment horizontal="center" vertical="center"/>
    </xf>
    <xf numFmtId="164" fontId="13" fillId="3" borderId="16" xfId="0" applyNumberFormat="1" applyFont="1" applyFill="1" applyBorder="1" applyAlignment="1">
      <alignment horizontal="center" vertical="center"/>
    </xf>
    <xf numFmtId="164" fontId="12" fillId="12" borderId="16" xfId="0" applyNumberFormat="1" applyFont="1" applyFill="1" applyBorder="1" applyAlignment="1">
      <alignment horizontal="center" vertical="center"/>
    </xf>
    <xf numFmtId="0" fontId="0" fillId="13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10" fillId="12" borderId="11" xfId="0" applyNumberFormat="1" applyFont="1" applyFill="1" applyBorder="1" applyAlignment="1">
      <alignment horizontal="center" vertical="center"/>
    </xf>
    <xf numFmtId="3" fontId="10" fillId="12" borderId="11" xfId="0" applyNumberFormat="1" applyFont="1" applyFill="1" applyBorder="1" applyAlignment="1">
      <alignment horizontal="center" vertical="center"/>
    </xf>
    <xf numFmtId="165" fontId="10" fillId="12" borderId="11" xfId="0" applyNumberFormat="1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shrinkToFit="1"/>
    </xf>
    <xf numFmtId="1" fontId="3" fillId="6" borderId="6" xfId="0" applyNumberFormat="1" applyFont="1" applyFill="1" applyBorder="1" applyAlignment="1">
      <alignment horizontal="center" vertical="center" shrinkToFi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1" fontId="3" fillId="6" borderId="5" xfId="0" applyNumberFormat="1" applyFont="1" applyFill="1" applyBorder="1" applyAlignment="1">
      <alignment horizontal="center" vertical="top" shrinkToFit="1"/>
    </xf>
    <xf numFmtId="1" fontId="3" fillId="6" borderId="7" xfId="0" applyNumberFormat="1" applyFont="1" applyFill="1" applyBorder="1" applyAlignment="1">
      <alignment horizontal="center" vertical="top" shrinkToFit="1"/>
    </xf>
    <xf numFmtId="1" fontId="3" fillId="6" borderId="6" xfId="0" applyNumberFormat="1" applyFont="1" applyFill="1" applyBorder="1" applyAlignment="1">
      <alignment horizontal="center" vertical="top" shrinkToFit="1"/>
    </xf>
    <xf numFmtId="1" fontId="3" fillId="4" borderId="5" xfId="0" applyNumberFormat="1" applyFont="1" applyFill="1" applyBorder="1" applyAlignment="1">
      <alignment horizontal="left" vertical="center" indent="1" shrinkToFit="1"/>
    </xf>
    <xf numFmtId="1" fontId="3" fillId="4" borderId="6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center" shrinkToFit="1"/>
    </xf>
    <xf numFmtId="1" fontId="3" fillId="4" borderId="6" xfId="0" applyNumberFormat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center" wrapText="1" indent="2"/>
    </xf>
    <xf numFmtId="1" fontId="2" fillId="0" borderId="6" xfId="0" applyNumberFormat="1" applyFont="1" applyFill="1" applyBorder="1" applyAlignment="1">
      <alignment horizontal="left" vertical="center" wrapText="1" indent="2"/>
    </xf>
    <xf numFmtId="1" fontId="5" fillId="0" borderId="5" xfId="0" applyNumberFormat="1" applyFont="1" applyFill="1" applyBorder="1" applyAlignment="1">
      <alignment horizontal="left" vertical="center" wrapText="1" indent="2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7" xfId="0" applyNumberFormat="1" applyFont="1" applyFill="1" applyBorder="1" applyAlignment="1">
      <alignment horizontal="left" vertical="center" indent="1" shrinkToFit="1"/>
    </xf>
    <xf numFmtId="1" fontId="3" fillId="3" borderId="6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3" fillId="3" borderId="7" xfId="0" applyNumberFormat="1" applyFont="1" applyFill="1" applyBorder="1" applyAlignment="1">
      <alignment horizontal="center" vertical="center" shrinkToFit="1"/>
    </xf>
    <xf numFmtId="1" fontId="3" fillId="3" borderId="6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center" vertical="top" shrinkToFit="1"/>
    </xf>
    <xf numFmtId="1" fontId="3" fillId="4" borderId="6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center" vertical="center" shrinkToFit="1"/>
    </xf>
    <xf numFmtId="1" fontId="3" fillId="5" borderId="5" xfId="0" applyNumberFormat="1" applyFont="1" applyFill="1" applyBorder="1" applyAlignment="1">
      <alignment horizontal="left" vertical="center" indent="1" shrinkToFit="1"/>
    </xf>
    <xf numFmtId="1" fontId="3" fillId="5" borderId="6" xfId="0" applyNumberFormat="1" applyFont="1" applyFill="1" applyBorder="1" applyAlignment="1">
      <alignment horizontal="left" vertical="center" indent="1" shrinkToFit="1"/>
    </xf>
    <xf numFmtId="1" fontId="3" fillId="5" borderId="5" xfId="0" applyNumberFormat="1" applyFont="1" applyFill="1" applyBorder="1" applyAlignment="1">
      <alignment horizontal="center" vertical="center" shrinkToFit="1"/>
    </xf>
    <xf numFmtId="1" fontId="3" fillId="5" borderId="6" xfId="0" applyNumberFormat="1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left" vertical="top" indent="1" shrinkToFit="1"/>
    </xf>
    <xf numFmtId="1" fontId="3" fillId="7" borderId="7" xfId="0" applyNumberFormat="1" applyFont="1" applyFill="1" applyBorder="1" applyAlignment="1">
      <alignment horizontal="left" vertical="top" indent="1" shrinkToFit="1"/>
    </xf>
    <xf numFmtId="1" fontId="3" fillId="7" borderId="6" xfId="0" applyNumberFormat="1" applyFont="1" applyFill="1" applyBorder="1" applyAlignment="1">
      <alignment horizontal="left" vertical="top" indent="1" shrinkToFit="1"/>
    </xf>
    <xf numFmtId="1" fontId="3" fillId="7" borderId="5" xfId="0" applyNumberFormat="1" applyFont="1" applyFill="1" applyBorder="1" applyAlignment="1">
      <alignment horizontal="center" vertical="center" shrinkToFit="1"/>
    </xf>
    <xf numFmtId="1" fontId="3" fillId="7" borderId="6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center" vertical="top" shrinkToFit="1"/>
    </xf>
    <xf numFmtId="1" fontId="3" fillId="7" borderId="7" xfId="0" applyNumberFormat="1" applyFont="1" applyFill="1" applyBorder="1" applyAlignment="1">
      <alignment horizontal="center" vertical="top" shrinkToFit="1"/>
    </xf>
    <xf numFmtId="1" fontId="3" fillId="7" borderId="6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left" vertical="top" indent="1" shrinkToFit="1"/>
    </xf>
    <xf numFmtId="1" fontId="3" fillId="3" borderId="7" xfId="0" applyNumberFormat="1" applyFont="1" applyFill="1" applyBorder="1" applyAlignment="1">
      <alignment horizontal="left" vertical="top" indent="1" shrinkToFit="1"/>
    </xf>
    <xf numFmtId="1" fontId="3" fillId="3" borderId="6" xfId="0" applyNumberFormat="1" applyFont="1" applyFill="1" applyBorder="1" applyAlignment="1">
      <alignment horizontal="left" vertical="top" indent="1" shrinkToFi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top" shrinkToFit="1"/>
    </xf>
    <xf numFmtId="1" fontId="3" fillId="3" borderId="7" xfId="0" applyNumberFormat="1" applyFont="1" applyFill="1" applyBorder="1" applyAlignment="1">
      <alignment horizontal="center" vertical="top" shrinkToFit="1"/>
    </xf>
    <xf numFmtId="1" fontId="3" fillId="3" borderId="6" xfId="0" applyNumberFormat="1" applyFont="1" applyFill="1" applyBorder="1" applyAlignment="1">
      <alignment horizontal="center" vertical="top" shrinkToFit="1"/>
    </xf>
    <xf numFmtId="1" fontId="3" fillId="10" borderId="5" xfId="0" applyNumberFormat="1" applyFont="1" applyFill="1" applyBorder="1" applyAlignment="1">
      <alignment horizontal="left" vertical="top" indent="1" shrinkToFit="1"/>
    </xf>
    <xf numFmtId="1" fontId="3" fillId="10" borderId="7" xfId="0" applyNumberFormat="1" applyFont="1" applyFill="1" applyBorder="1" applyAlignment="1">
      <alignment horizontal="left" vertical="top" indent="1" shrinkToFit="1"/>
    </xf>
    <xf numFmtId="1" fontId="3" fillId="10" borderId="6" xfId="0" applyNumberFormat="1" applyFont="1" applyFill="1" applyBorder="1" applyAlignment="1">
      <alignment horizontal="left" vertical="top" indent="1" shrinkToFit="1"/>
    </xf>
    <xf numFmtId="1" fontId="3" fillId="10" borderId="5" xfId="0" applyNumberFormat="1" applyFont="1" applyFill="1" applyBorder="1" applyAlignment="1">
      <alignment horizontal="center" vertical="center" shrinkToFit="1"/>
    </xf>
    <xf numFmtId="1" fontId="3" fillId="10" borderId="6" xfId="0" applyNumberFormat="1" applyFont="1" applyFill="1" applyBorder="1" applyAlignment="1">
      <alignment horizontal="center" vertical="center" shrinkToFit="1"/>
    </xf>
    <xf numFmtId="0" fontId="0" fillId="10" borderId="5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  <xf numFmtId="1" fontId="3" fillId="10" borderId="5" xfId="0" applyNumberFormat="1" applyFont="1" applyFill="1" applyBorder="1" applyAlignment="1">
      <alignment horizontal="center" vertical="top" shrinkToFit="1"/>
    </xf>
    <xf numFmtId="1" fontId="3" fillId="10" borderId="7" xfId="0" applyNumberFormat="1" applyFont="1" applyFill="1" applyBorder="1" applyAlignment="1">
      <alignment horizontal="center" vertical="top" shrinkToFit="1"/>
    </xf>
    <xf numFmtId="1" fontId="3" fillId="10" borderId="6" xfId="0" applyNumberFormat="1" applyFont="1" applyFill="1" applyBorder="1" applyAlignment="1">
      <alignment horizontal="center" vertical="top" shrinkToFi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1" fontId="0" fillId="2" borderId="5" xfId="0" applyNumberFormat="1" applyFill="1" applyBorder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0" fontId="0" fillId="6" borderId="7" xfId="0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1" fontId="3" fillId="11" borderId="5" xfId="0" applyNumberFormat="1" applyFont="1" applyFill="1" applyBorder="1" applyAlignment="1">
      <alignment horizontal="center" vertical="center" shrinkToFit="1"/>
    </xf>
    <xf numFmtId="1" fontId="3" fillId="11" borderId="6" xfId="0" applyNumberFormat="1" applyFont="1" applyFill="1" applyBorder="1" applyAlignment="1">
      <alignment horizontal="center" vertical="center" shrinkToFit="1"/>
    </xf>
    <xf numFmtId="1" fontId="3" fillId="6" borderId="7" xfId="0" applyNumberFormat="1" applyFont="1" applyFill="1" applyBorder="1" applyAlignment="1">
      <alignment horizontal="left" vertical="top" indent="3" shrinkToFit="1"/>
    </xf>
    <xf numFmtId="1" fontId="3" fillId="6" borderId="6" xfId="0" applyNumberFormat="1" applyFont="1" applyFill="1" applyBorder="1" applyAlignment="1">
      <alignment horizontal="left" vertical="top" indent="3" shrinkToFit="1"/>
    </xf>
    <xf numFmtId="1" fontId="3" fillId="6" borderId="7" xfId="0" applyNumberFormat="1" applyFont="1" applyFill="1" applyBorder="1" applyAlignment="1">
      <alignment vertical="center" shrinkToFit="1"/>
    </xf>
    <xf numFmtId="1" fontId="3" fillId="6" borderId="6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1" fontId="3" fillId="11" borderId="5" xfId="0" applyNumberFormat="1" applyFont="1" applyFill="1" applyBorder="1" applyAlignment="1">
      <alignment horizontal="left" vertical="center" indent="1" shrinkToFit="1"/>
    </xf>
    <xf numFmtId="1" fontId="3" fillId="11" borderId="6" xfId="0" applyNumberFormat="1" applyFont="1" applyFill="1" applyBorder="1" applyAlignment="1">
      <alignment horizontal="left" vertical="center" indent="1" shrinkToFit="1"/>
    </xf>
    <xf numFmtId="0" fontId="0" fillId="11" borderId="5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164" fontId="10" fillId="15" borderId="14" xfId="0" applyNumberFormat="1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164" fontId="10" fillId="15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39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39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658091</xdr:colOff>
      <xdr:row>27</xdr:row>
      <xdr:rowOff>173182</xdr:rowOff>
    </xdr:from>
    <xdr:to>
      <xdr:col>8</xdr:col>
      <xdr:colOff>2786149</xdr:colOff>
      <xdr:row>32</xdr:row>
      <xdr:rowOff>193271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5E734E1-34B3-4A9C-9877-88BF6E934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727" y="6303818"/>
          <a:ext cx="6492240" cy="105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zoomScale="85" zoomScaleNormal="85" workbookViewId="0">
      <selection sqref="A1:P84"/>
    </sheetView>
  </sheetViews>
  <sheetFormatPr baseColWidth="10" defaultColWidth="9.33203125" defaultRowHeight="12.75" x14ac:dyDescent="0.2"/>
  <cols>
    <col min="1" max="1" width="10.1640625" customWidth="1"/>
    <col min="2" max="2" width="46.1640625" customWidth="1"/>
    <col min="3" max="3" width="5.1640625" customWidth="1"/>
    <col min="4" max="4" width="5.33203125" customWidth="1"/>
    <col min="5" max="5" width="5.1640625" customWidth="1"/>
    <col min="6" max="6" width="15.33203125" style="12" customWidth="1"/>
    <col min="7" max="7" width="15.5" style="12" customWidth="1"/>
    <col min="13" max="13" width="17.33203125" bestFit="1" customWidth="1"/>
    <col min="16" max="16" width="19.5" customWidth="1"/>
    <col min="17" max="17" width="29.6640625" customWidth="1"/>
  </cols>
  <sheetData>
    <row r="1" spans="1:13" ht="36.950000000000003" customHeight="1" x14ac:dyDescent="0.2">
      <c r="A1" s="111" t="s">
        <v>0</v>
      </c>
      <c r="B1" s="112"/>
      <c r="C1" s="113" t="s">
        <v>1</v>
      </c>
      <c r="D1" s="114"/>
      <c r="E1" s="114"/>
      <c r="F1" s="114"/>
      <c r="G1" s="115"/>
    </row>
    <row r="2" spans="1:13" ht="16.5" customHeight="1" x14ac:dyDescent="0.2">
      <c r="A2" s="116" t="s">
        <v>2</v>
      </c>
      <c r="B2" s="118" t="s">
        <v>3</v>
      </c>
      <c r="C2" s="120" t="s">
        <v>4</v>
      </c>
      <c r="D2" s="121"/>
      <c r="E2" s="122"/>
      <c r="F2" s="123" t="s">
        <v>5</v>
      </c>
      <c r="G2" s="125" t="s">
        <v>31</v>
      </c>
    </row>
    <row r="3" spans="1:13" ht="20.25" customHeight="1" x14ac:dyDescent="0.2">
      <c r="A3" s="117"/>
      <c r="B3" s="119"/>
      <c r="C3" s="2" t="s">
        <v>6</v>
      </c>
      <c r="D3" s="1" t="s">
        <v>7</v>
      </c>
      <c r="E3" s="2" t="s">
        <v>8</v>
      </c>
      <c r="F3" s="124"/>
      <c r="G3" s="124"/>
      <c r="M3" s="74" t="s">
        <v>31</v>
      </c>
    </row>
    <row r="4" spans="1:13" ht="16.350000000000001" customHeight="1" x14ac:dyDescent="0.2">
      <c r="A4" s="43">
        <v>1987</v>
      </c>
      <c r="B4" s="21" t="s">
        <v>9</v>
      </c>
      <c r="C4" s="43">
        <v>0</v>
      </c>
      <c r="D4" s="44"/>
      <c r="E4" s="43">
        <v>0</v>
      </c>
      <c r="F4" s="9">
        <v>3667</v>
      </c>
      <c r="G4" s="16">
        <v>559.03</v>
      </c>
      <c r="M4" s="16">
        <v>559.03</v>
      </c>
    </row>
    <row r="5" spans="1:13" ht="15.75" customHeight="1" x14ac:dyDescent="0.2">
      <c r="A5" s="22">
        <v>1988</v>
      </c>
      <c r="B5" s="22" t="s">
        <v>9</v>
      </c>
      <c r="C5" s="98">
        <v>4</v>
      </c>
      <c r="D5" s="100"/>
      <c r="E5" s="102">
        <v>4</v>
      </c>
      <c r="F5" s="14">
        <v>1796</v>
      </c>
      <c r="G5" s="14">
        <v>273.8</v>
      </c>
      <c r="M5" s="16">
        <v>9290.5499999999993</v>
      </c>
    </row>
    <row r="6" spans="1:13" ht="15.6" customHeight="1" x14ac:dyDescent="0.2">
      <c r="A6" s="22"/>
      <c r="B6" s="22" t="s">
        <v>10</v>
      </c>
      <c r="C6" s="99"/>
      <c r="D6" s="101"/>
      <c r="E6" s="103"/>
      <c r="F6" s="14">
        <v>59146</v>
      </c>
      <c r="G6" s="14">
        <v>9016.75</v>
      </c>
      <c r="M6" s="16">
        <v>13858.369999999999</v>
      </c>
    </row>
    <row r="7" spans="1:13" ht="15.75" customHeight="1" x14ac:dyDescent="0.2">
      <c r="A7" s="22"/>
      <c r="B7" s="22" t="s">
        <v>11</v>
      </c>
      <c r="C7" s="23">
        <v>2</v>
      </c>
      <c r="D7" s="24"/>
      <c r="E7" s="104"/>
      <c r="F7" s="17">
        <f>SUM(F5:F6)</f>
        <v>60942</v>
      </c>
      <c r="G7" s="16">
        <f>SUM(G5:G6)</f>
        <v>9290.5499999999993</v>
      </c>
      <c r="M7" s="17">
        <v>14747.31</v>
      </c>
    </row>
    <row r="8" spans="1:13" ht="15.75" customHeight="1" x14ac:dyDescent="0.2">
      <c r="A8" s="105">
        <v>1989</v>
      </c>
      <c r="B8" s="21" t="s">
        <v>12</v>
      </c>
      <c r="C8" s="107">
        <v>4</v>
      </c>
      <c r="D8" s="109"/>
      <c r="E8" s="107">
        <v>4</v>
      </c>
      <c r="F8" s="9">
        <v>12206</v>
      </c>
      <c r="G8" s="9">
        <v>1860.79</v>
      </c>
      <c r="M8" s="16">
        <v>14151.539999999999</v>
      </c>
    </row>
    <row r="9" spans="1:13" ht="15.75" customHeight="1" x14ac:dyDescent="0.2">
      <c r="A9" s="106"/>
      <c r="B9" s="21" t="s">
        <v>10</v>
      </c>
      <c r="C9" s="108"/>
      <c r="D9" s="110"/>
      <c r="E9" s="108"/>
      <c r="F9" s="9">
        <v>78699</v>
      </c>
      <c r="G9" s="9">
        <v>11997.58</v>
      </c>
      <c r="M9" s="8">
        <v>14653.24</v>
      </c>
    </row>
    <row r="10" spans="1:13" ht="15.75" customHeight="1" x14ac:dyDescent="0.2">
      <c r="A10" s="69"/>
      <c r="B10" s="21"/>
      <c r="C10" s="70"/>
      <c r="D10" s="71"/>
      <c r="E10" s="70"/>
      <c r="F10" s="16">
        <f>SUM(F8:F9)</f>
        <v>90905</v>
      </c>
      <c r="G10" s="16">
        <f>SUM(G8:G9)</f>
        <v>13858.369999999999</v>
      </c>
      <c r="M10" s="16">
        <v>20663.849999999999</v>
      </c>
    </row>
    <row r="11" spans="1:13" ht="15.75" customHeight="1" x14ac:dyDescent="0.2">
      <c r="A11" s="126">
        <v>1990</v>
      </c>
      <c r="B11" s="18" t="s">
        <v>13</v>
      </c>
      <c r="C11" s="129">
        <v>4</v>
      </c>
      <c r="D11" s="132"/>
      <c r="E11" s="129">
        <v>4</v>
      </c>
      <c r="F11" s="10">
        <v>19537</v>
      </c>
      <c r="G11" s="10">
        <v>2978.4</v>
      </c>
      <c r="M11" s="16">
        <v>16824.73</v>
      </c>
    </row>
    <row r="12" spans="1:13" ht="15.6" customHeight="1" x14ac:dyDescent="0.2">
      <c r="A12" s="127"/>
      <c r="B12" s="18" t="s">
        <v>14</v>
      </c>
      <c r="C12" s="130"/>
      <c r="D12" s="133"/>
      <c r="E12" s="130"/>
      <c r="F12" s="10">
        <v>28000</v>
      </c>
      <c r="G12" s="10">
        <v>4268.57</v>
      </c>
      <c r="M12" s="8">
        <v>16410.68</v>
      </c>
    </row>
    <row r="13" spans="1:13" ht="15.6" customHeight="1" x14ac:dyDescent="0.2">
      <c r="A13" s="127"/>
      <c r="B13" s="18" t="s">
        <v>12</v>
      </c>
      <c r="C13" s="130"/>
      <c r="D13" s="133"/>
      <c r="E13" s="130"/>
      <c r="F13" s="10">
        <v>20820</v>
      </c>
      <c r="G13" s="10">
        <v>3173.99</v>
      </c>
      <c r="M13" s="8">
        <v>11983.71</v>
      </c>
    </row>
    <row r="14" spans="1:13" ht="15.6" customHeight="1" x14ac:dyDescent="0.2">
      <c r="A14" s="127"/>
      <c r="B14" s="18" t="s">
        <v>12</v>
      </c>
      <c r="C14" s="130"/>
      <c r="D14" s="133"/>
      <c r="E14" s="130"/>
      <c r="F14" s="10">
        <v>7177</v>
      </c>
      <c r="G14" s="10">
        <v>1094.1300000000001</v>
      </c>
      <c r="M14" s="17">
        <v>9587.07</v>
      </c>
    </row>
    <row r="15" spans="1:13" ht="15.6" customHeight="1" x14ac:dyDescent="0.2">
      <c r="A15" s="127"/>
      <c r="B15" s="18" t="s">
        <v>10</v>
      </c>
      <c r="C15" s="130"/>
      <c r="D15" s="133"/>
      <c r="E15" s="130"/>
      <c r="F15" s="10">
        <v>360</v>
      </c>
      <c r="G15" s="10">
        <v>54.88</v>
      </c>
      <c r="M15" s="16">
        <v>17413.490000000002</v>
      </c>
    </row>
    <row r="16" spans="1:13" ht="15.6" customHeight="1" x14ac:dyDescent="0.2">
      <c r="A16" s="127"/>
      <c r="B16" s="18" t="s">
        <v>15</v>
      </c>
      <c r="C16" s="131"/>
      <c r="D16" s="134"/>
      <c r="E16" s="130"/>
      <c r="F16" s="10">
        <v>20842</v>
      </c>
      <c r="G16" s="10">
        <v>3177.34</v>
      </c>
      <c r="M16" s="15">
        <v>23491.79</v>
      </c>
    </row>
    <row r="17" spans="1:13" ht="15.75" customHeight="1" x14ac:dyDescent="0.2">
      <c r="A17" s="128"/>
      <c r="B17" s="18" t="s">
        <v>11</v>
      </c>
      <c r="C17" s="19">
        <v>2</v>
      </c>
      <c r="D17" s="20"/>
      <c r="E17" s="131"/>
      <c r="F17" s="8">
        <f>SUM(F11:F16)</f>
        <v>96736</v>
      </c>
      <c r="G17" s="17">
        <f>SUM(G11:G16)</f>
        <v>14747.31</v>
      </c>
      <c r="M17" s="179">
        <v>18242.509999999998</v>
      </c>
    </row>
    <row r="18" spans="1:13" ht="15.75" customHeight="1" x14ac:dyDescent="0.2">
      <c r="A18" s="143">
        <v>1991</v>
      </c>
      <c r="B18" s="25" t="s">
        <v>13</v>
      </c>
      <c r="C18" s="145">
        <v>4</v>
      </c>
      <c r="D18" s="147"/>
      <c r="E18" s="145">
        <v>4</v>
      </c>
      <c r="F18" s="13">
        <v>91044</v>
      </c>
      <c r="G18" s="13">
        <v>13879.57</v>
      </c>
      <c r="M18" s="180"/>
    </row>
    <row r="19" spans="1:13" ht="15.75" customHeight="1" x14ac:dyDescent="0.2">
      <c r="A19" s="144"/>
      <c r="B19" s="25" t="s">
        <v>16</v>
      </c>
      <c r="C19" s="146"/>
      <c r="D19" s="148"/>
      <c r="E19" s="146"/>
      <c r="F19" s="13">
        <v>1784</v>
      </c>
      <c r="G19" s="13">
        <v>271.97000000000003</v>
      </c>
      <c r="M19" s="16">
        <v>17136.95</v>
      </c>
    </row>
    <row r="20" spans="1:13" ht="15.75" customHeight="1" x14ac:dyDescent="0.2">
      <c r="A20" s="26"/>
      <c r="B20" s="25"/>
      <c r="C20" s="27"/>
      <c r="D20" s="28"/>
      <c r="E20" s="27"/>
      <c r="F20" s="16">
        <f>SUM(F18:F19)</f>
        <v>92828</v>
      </c>
      <c r="G20" s="16">
        <f>SUM(G18:G19)</f>
        <v>14151.539999999999</v>
      </c>
      <c r="M20" s="16">
        <v>6880.02</v>
      </c>
    </row>
    <row r="21" spans="1:13" ht="15.75" customHeight="1" x14ac:dyDescent="0.2">
      <c r="A21" s="149">
        <v>1992</v>
      </c>
      <c r="B21" s="30" t="s">
        <v>13</v>
      </c>
      <c r="C21" s="152">
        <v>4</v>
      </c>
      <c r="D21" s="154"/>
      <c r="E21" s="156">
        <v>4</v>
      </c>
      <c r="F21" s="29">
        <v>19352</v>
      </c>
      <c r="G21" s="29">
        <v>2950.19</v>
      </c>
      <c r="M21" s="16">
        <v>21138</v>
      </c>
    </row>
    <row r="22" spans="1:13" ht="15.6" customHeight="1" x14ac:dyDescent="0.2">
      <c r="A22" s="150"/>
      <c r="B22" s="30" t="s">
        <v>12</v>
      </c>
      <c r="C22" s="153"/>
      <c r="D22" s="155"/>
      <c r="E22" s="157"/>
      <c r="F22" s="29">
        <v>76767</v>
      </c>
      <c r="G22" s="29">
        <v>11703.05</v>
      </c>
      <c r="M22" s="16">
        <v>21238</v>
      </c>
    </row>
    <row r="23" spans="1:13" ht="15.75" customHeight="1" x14ac:dyDescent="0.2">
      <c r="A23" s="151"/>
      <c r="B23" s="30"/>
      <c r="C23" s="31"/>
      <c r="D23" s="32"/>
      <c r="E23" s="158"/>
      <c r="F23" s="17">
        <f>SUM(F21:F22)</f>
        <v>96119</v>
      </c>
      <c r="G23" s="8">
        <f>SUM(G21:G22)</f>
        <v>14653.24</v>
      </c>
      <c r="M23" s="16">
        <v>21489</v>
      </c>
    </row>
    <row r="24" spans="1:13" ht="16.350000000000001" customHeight="1" x14ac:dyDescent="0.2">
      <c r="A24" s="33">
        <v>1993</v>
      </c>
      <c r="B24" s="34" t="s">
        <v>12</v>
      </c>
      <c r="C24" s="33">
        <v>4</v>
      </c>
      <c r="D24" s="35"/>
      <c r="E24" s="33">
        <v>4</v>
      </c>
      <c r="F24" s="36">
        <v>135546</v>
      </c>
      <c r="G24" s="16">
        <v>20663.849999999999</v>
      </c>
      <c r="M24" s="16">
        <v>12693</v>
      </c>
    </row>
    <row r="25" spans="1:13" ht="15.75" customHeight="1" x14ac:dyDescent="0.2">
      <c r="A25" s="37">
        <v>1994</v>
      </c>
      <c r="B25" s="38" t="s">
        <v>12</v>
      </c>
      <c r="C25" s="39">
        <v>4</v>
      </c>
      <c r="D25" s="40"/>
      <c r="E25" s="41">
        <v>4</v>
      </c>
      <c r="F25" s="42">
        <v>110363</v>
      </c>
      <c r="G25" s="16">
        <v>16824.73</v>
      </c>
      <c r="M25" s="16">
        <v>14889</v>
      </c>
    </row>
    <row r="26" spans="1:13" ht="15.75" customHeight="1" x14ac:dyDescent="0.2">
      <c r="A26" s="105">
        <v>1995</v>
      </c>
      <c r="B26" s="21" t="s">
        <v>12</v>
      </c>
      <c r="C26" s="136">
        <v>4</v>
      </c>
      <c r="D26" s="139"/>
      <c r="E26" s="107">
        <v>4</v>
      </c>
      <c r="F26" s="9">
        <v>81347</v>
      </c>
      <c r="G26" s="9">
        <v>12401.27</v>
      </c>
      <c r="M26" s="16">
        <v>27225</v>
      </c>
    </row>
    <row r="27" spans="1:13" ht="15.6" customHeight="1" x14ac:dyDescent="0.2">
      <c r="A27" s="135"/>
      <c r="B27" s="21" t="s">
        <v>10</v>
      </c>
      <c r="C27" s="137"/>
      <c r="D27" s="140"/>
      <c r="E27" s="142"/>
      <c r="F27" s="9">
        <v>2177</v>
      </c>
      <c r="G27" s="9">
        <v>331.88</v>
      </c>
      <c r="M27" s="16">
        <v>28597</v>
      </c>
    </row>
    <row r="28" spans="1:13" ht="15.6" customHeight="1" x14ac:dyDescent="0.2">
      <c r="A28" s="135"/>
      <c r="B28" s="21" t="s">
        <v>17</v>
      </c>
      <c r="C28" s="138"/>
      <c r="D28" s="141"/>
      <c r="E28" s="142"/>
      <c r="F28" s="9">
        <v>24123</v>
      </c>
      <c r="G28" s="9">
        <v>3677.53</v>
      </c>
      <c r="M28" s="16">
        <v>30654</v>
      </c>
    </row>
    <row r="29" spans="1:13" ht="15.75" customHeight="1" x14ac:dyDescent="0.2">
      <c r="A29" s="106"/>
      <c r="B29" s="21"/>
      <c r="C29" s="43"/>
      <c r="D29" s="44"/>
      <c r="E29" s="108"/>
      <c r="F29" s="17">
        <f>SUM(F26:F28)</f>
        <v>107647</v>
      </c>
      <c r="G29" s="8">
        <f>SUM(G26:G28)</f>
        <v>16410.68</v>
      </c>
      <c r="M29" s="16">
        <v>29912</v>
      </c>
    </row>
    <row r="30" spans="1:13" ht="15.75" customHeight="1" x14ac:dyDescent="0.2">
      <c r="A30" s="159">
        <v>1996</v>
      </c>
      <c r="B30" s="18" t="s">
        <v>12</v>
      </c>
      <c r="C30" s="129">
        <v>4</v>
      </c>
      <c r="D30" s="162"/>
      <c r="E30" s="164">
        <v>4</v>
      </c>
      <c r="F30" s="10">
        <v>48232</v>
      </c>
      <c r="G30" s="10">
        <v>7352.92</v>
      </c>
      <c r="M30" s="16">
        <v>31003</v>
      </c>
    </row>
    <row r="31" spans="1:13" ht="15.6" customHeight="1" x14ac:dyDescent="0.2">
      <c r="A31" s="160"/>
      <c r="B31" s="18" t="s">
        <v>10</v>
      </c>
      <c r="C31" s="131"/>
      <c r="D31" s="163"/>
      <c r="E31" s="165"/>
      <c r="F31" s="10">
        <v>30376</v>
      </c>
      <c r="G31" s="10">
        <v>4630.79</v>
      </c>
      <c r="M31" s="16">
        <v>29732</v>
      </c>
    </row>
    <row r="32" spans="1:13" ht="15.75" customHeight="1" x14ac:dyDescent="0.2">
      <c r="A32" s="161"/>
      <c r="B32" s="18"/>
      <c r="C32" s="19"/>
      <c r="D32" s="20"/>
      <c r="E32" s="166"/>
      <c r="F32" s="8" t="e">
        <f>SUM(F35F30:F31)</f>
        <v>#NAME?</v>
      </c>
      <c r="G32" s="8">
        <f>SUM(G30:G31)</f>
        <v>11983.71</v>
      </c>
      <c r="M32" s="16">
        <v>33750</v>
      </c>
    </row>
    <row r="33" spans="1:13" ht="15.75" customHeight="1" x14ac:dyDescent="0.2">
      <c r="A33" s="167">
        <v>1997</v>
      </c>
      <c r="B33" s="48" t="s">
        <v>18</v>
      </c>
      <c r="C33" s="170">
        <v>4</v>
      </c>
      <c r="D33" s="172"/>
      <c r="E33" s="174">
        <v>4</v>
      </c>
      <c r="F33" s="46">
        <v>35302</v>
      </c>
      <c r="G33" s="46">
        <v>5381.76</v>
      </c>
      <c r="M33" s="16">
        <v>35474</v>
      </c>
    </row>
    <row r="34" spans="1:13" ht="15.6" customHeight="1" x14ac:dyDescent="0.2">
      <c r="A34" s="168"/>
      <c r="B34" s="48" t="s">
        <v>12</v>
      </c>
      <c r="C34" s="171"/>
      <c r="D34" s="173"/>
      <c r="E34" s="175"/>
      <c r="F34" s="47">
        <v>27585</v>
      </c>
      <c r="G34" s="46">
        <v>4205.3100000000004</v>
      </c>
      <c r="M34" s="16">
        <v>35850</v>
      </c>
    </row>
    <row r="35" spans="1:13" ht="15.75" customHeight="1" x14ac:dyDescent="0.2">
      <c r="A35" s="169"/>
      <c r="B35" s="48"/>
      <c r="C35" s="49"/>
      <c r="D35" s="50"/>
      <c r="E35" s="176"/>
      <c r="F35" s="8">
        <f>SUM(F33:F34)</f>
        <v>62887</v>
      </c>
      <c r="G35" s="17">
        <f>SUM(G33:G34)</f>
        <v>9587.07</v>
      </c>
      <c r="M35" s="16">
        <v>36344</v>
      </c>
    </row>
    <row r="36" spans="1:13" ht="16.350000000000001" customHeight="1" x14ac:dyDescent="0.2">
      <c r="A36" s="23">
        <v>1998</v>
      </c>
      <c r="B36" s="22" t="s">
        <v>18</v>
      </c>
      <c r="C36" s="23">
        <v>4</v>
      </c>
      <c r="D36" s="24"/>
      <c r="E36" s="23">
        <v>4</v>
      </c>
      <c r="F36" s="16">
        <v>114225</v>
      </c>
      <c r="G36" s="16">
        <v>17413.490000000002</v>
      </c>
      <c r="M36" s="16">
        <v>9761</v>
      </c>
    </row>
    <row r="37" spans="1:13" ht="15.75" customHeight="1" x14ac:dyDescent="0.2">
      <c r="A37" s="143">
        <v>1999</v>
      </c>
      <c r="B37" s="51" t="s">
        <v>19</v>
      </c>
      <c r="C37" s="145">
        <v>4</v>
      </c>
      <c r="D37" s="147"/>
      <c r="E37" s="145">
        <v>4</v>
      </c>
      <c r="F37" s="13">
        <v>58096</v>
      </c>
      <c r="G37" s="13">
        <v>8856.68</v>
      </c>
    </row>
    <row r="38" spans="1:13" ht="15.75" customHeight="1" x14ac:dyDescent="0.2">
      <c r="A38" s="144"/>
      <c r="B38" s="51" t="s">
        <v>20</v>
      </c>
      <c r="C38" s="146"/>
      <c r="D38" s="148"/>
      <c r="E38" s="146"/>
      <c r="F38" s="13">
        <v>96000</v>
      </c>
      <c r="G38" s="13">
        <v>14635.11</v>
      </c>
    </row>
    <row r="39" spans="1:13" ht="15.75" customHeight="1" x14ac:dyDescent="0.2">
      <c r="A39" s="26"/>
      <c r="B39" s="52"/>
      <c r="C39" s="27"/>
      <c r="D39" s="28"/>
      <c r="E39" s="27"/>
      <c r="F39" s="53"/>
      <c r="G39" s="15">
        <f>SUM(G37:G38)</f>
        <v>23491.79</v>
      </c>
    </row>
    <row r="40" spans="1:13" ht="15.75" customHeight="1" x14ac:dyDescent="0.2">
      <c r="A40" s="54">
        <v>2000</v>
      </c>
      <c r="B40" s="55" t="s">
        <v>21</v>
      </c>
      <c r="C40" s="54">
        <v>4</v>
      </c>
      <c r="D40" s="56"/>
      <c r="E40" s="54">
        <v>4</v>
      </c>
      <c r="F40" s="59">
        <v>20894</v>
      </c>
      <c r="G40" s="59">
        <v>3185.27</v>
      </c>
    </row>
    <row r="41" spans="1:13" ht="9.6" customHeight="1" x14ac:dyDescent="0.2">
      <c r="A41" s="181"/>
      <c r="B41" s="182" t="s">
        <v>20</v>
      </c>
      <c r="C41" s="57"/>
      <c r="D41" s="57"/>
      <c r="E41" s="181"/>
      <c r="F41" s="186">
        <v>98769</v>
      </c>
      <c r="G41" s="188">
        <v>15057.24</v>
      </c>
    </row>
    <row r="42" spans="1:13" ht="6" customHeight="1" x14ac:dyDescent="0.2">
      <c r="A42" s="181"/>
      <c r="B42" s="183"/>
      <c r="C42" s="102"/>
      <c r="D42" s="100"/>
      <c r="E42" s="181"/>
      <c r="F42" s="187"/>
      <c r="G42" s="189"/>
    </row>
    <row r="43" spans="1:13" ht="9.6" customHeight="1" x14ac:dyDescent="0.2">
      <c r="A43" s="101"/>
      <c r="B43" s="177"/>
      <c r="C43" s="103"/>
      <c r="D43" s="181"/>
      <c r="E43" s="101"/>
      <c r="F43" s="179">
        <f>SUM(F40:F42)</f>
        <v>119663</v>
      </c>
      <c r="G43" s="179">
        <f>SUM(G40:G42)</f>
        <v>18242.509999999998</v>
      </c>
    </row>
    <row r="44" spans="1:13" ht="6.2" customHeight="1" x14ac:dyDescent="0.2">
      <c r="A44" s="58"/>
      <c r="B44" s="178"/>
      <c r="C44" s="104"/>
      <c r="D44" s="101"/>
      <c r="E44" s="24"/>
      <c r="F44" s="180"/>
      <c r="G44" s="180"/>
    </row>
    <row r="45" spans="1:13" ht="15.75" customHeight="1" x14ac:dyDescent="0.2">
      <c r="A45" s="202">
        <v>2001</v>
      </c>
      <c r="B45" s="60" t="s">
        <v>22</v>
      </c>
      <c r="C45" s="184">
        <v>4</v>
      </c>
      <c r="D45" s="204"/>
      <c r="E45" s="184">
        <v>4</v>
      </c>
      <c r="F45" s="61">
        <v>112411</v>
      </c>
      <c r="G45" s="16">
        <v>17136.95</v>
      </c>
    </row>
    <row r="46" spans="1:13" ht="15.75" customHeight="1" x14ac:dyDescent="0.2">
      <c r="A46" s="203"/>
      <c r="B46" s="62" t="s">
        <v>23</v>
      </c>
      <c r="C46" s="185"/>
      <c r="D46" s="205"/>
      <c r="E46" s="185"/>
      <c r="F46" s="61">
        <v>45130</v>
      </c>
      <c r="G46" s="16">
        <v>6880.02</v>
      </c>
    </row>
    <row r="47" spans="1:13" ht="16.350000000000001" customHeight="1" x14ac:dyDescent="0.2">
      <c r="A47" s="63">
        <v>2002</v>
      </c>
      <c r="B47" s="62" t="s">
        <v>24</v>
      </c>
      <c r="C47" s="63">
        <v>4</v>
      </c>
      <c r="D47" s="64"/>
      <c r="E47" s="63">
        <v>4</v>
      </c>
      <c r="F47" s="65"/>
      <c r="G47" s="16">
        <v>21138</v>
      </c>
    </row>
    <row r="48" spans="1:13" ht="16.350000000000001" customHeight="1" x14ac:dyDescent="0.2">
      <c r="A48" s="63">
        <v>2003</v>
      </c>
      <c r="B48" s="60" t="s">
        <v>22</v>
      </c>
      <c r="C48" s="63">
        <v>4</v>
      </c>
      <c r="D48" s="64"/>
      <c r="E48" s="63">
        <v>4</v>
      </c>
      <c r="F48" s="65"/>
      <c r="G48" s="16">
        <v>21238</v>
      </c>
    </row>
    <row r="49" spans="1:7" ht="16.350000000000001" customHeight="1" x14ac:dyDescent="0.2">
      <c r="A49" s="63">
        <v>2004</v>
      </c>
      <c r="B49" s="60" t="s">
        <v>22</v>
      </c>
      <c r="C49" s="63">
        <v>4</v>
      </c>
      <c r="D49" s="64"/>
      <c r="E49" s="63">
        <v>4</v>
      </c>
      <c r="F49" s="65"/>
      <c r="G49" s="16">
        <v>21489</v>
      </c>
    </row>
    <row r="50" spans="1:7" ht="15.75" customHeight="1" x14ac:dyDescent="0.2">
      <c r="A50" s="202">
        <v>2005</v>
      </c>
      <c r="B50" s="60" t="s">
        <v>22</v>
      </c>
      <c r="C50" s="184">
        <v>4</v>
      </c>
      <c r="D50" s="204"/>
      <c r="E50" s="184">
        <v>4</v>
      </c>
      <c r="F50" s="65"/>
      <c r="G50" s="16">
        <v>12693</v>
      </c>
    </row>
    <row r="51" spans="1:7" ht="15.75" customHeight="1" x14ac:dyDescent="0.2">
      <c r="A51" s="203"/>
      <c r="B51" s="60" t="s">
        <v>25</v>
      </c>
      <c r="C51" s="185"/>
      <c r="D51" s="205"/>
      <c r="E51" s="185"/>
      <c r="F51" s="65"/>
      <c r="G51" s="16">
        <v>14889</v>
      </c>
    </row>
    <row r="52" spans="1:7" ht="16.350000000000001" customHeight="1" x14ac:dyDescent="0.2">
      <c r="A52" s="19">
        <v>2006</v>
      </c>
      <c r="B52" s="66" t="s">
        <v>25</v>
      </c>
      <c r="C52" s="19">
        <v>4</v>
      </c>
      <c r="D52" s="20"/>
      <c r="E52" s="19">
        <v>4</v>
      </c>
      <c r="F52" s="45"/>
      <c r="G52" s="16">
        <v>27225</v>
      </c>
    </row>
    <row r="53" spans="1:7" ht="16.350000000000001" customHeight="1" x14ac:dyDescent="0.2">
      <c r="A53" s="19">
        <v>2007</v>
      </c>
      <c r="B53" s="66" t="s">
        <v>25</v>
      </c>
      <c r="C53" s="19">
        <v>4</v>
      </c>
      <c r="D53" s="20"/>
      <c r="E53" s="19">
        <v>4</v>
      </c>
      <c r="F53" s="45"/>
      <c r="G53" s="16">
        <v>28597</v>
      </c>
    </row>
    <row r="54" spans="1:7" ht="16.350000000000001" customHeight="1" x14ac:dyDescent="0.2">
      <c r="A54" s="19">
        <v>2008</v>
      </c>
      <c r="B54" s="66" t="s">
        <v>25</v>
      </c>
      <c r="C54" s="19">
        <v>4</v>
      </c>
      <c r="D54" s="20"/>
      <c r="E54" s="19">
        <v>4</v>
      </c>
      <c r="F54" s="45"/>
      <c r="G54" s="16">
        <v>30654</v>
      </c>
    </row>
    <row r="55" spans="1:7" ht="16.350000000000001" customHeight="1" x14ac:dyDescent="0.2">
      <c r="A55" s="19">
        <v>2009</v>
      </c>
      <c r="B55" s="66" t="s">
        <v>25</v>
      </c>
      <c r="C55" s="19">
        <v>4</v>
      </c>
      <c r="D55" s="20"/>
      <c r="E55" s="19">
        <v>4</v>
      </c>
      <c r="F55" s="45"/>
      <c r="G55" s="16">
        <v>29912</v>
      </c>
    </row>
    <row r="56" spans="1:7" ht="16.350000000000001" customHeight="1" x14ac:dyDescent="0.2">
      <c r="A56" s="19">
        <v>2010</v>
      </c>
      <c r="B56" s="66" t="s">
        <v>25</v>
      </c>
      <c r="C56" s="19">
        <v>4</v>
      </c>
      <c r="D56" s="20"/>
      <c r="E56" s="19">
        <v>4</v>
      </c>
      <c r="F56" s="45"/>
      <c r="G56" s="16">
        <v>31003</v>
      </c>
    </row>
    <row r="57" spans="1:7" ht="16.350000000000001" customHeight="1" x14ac:dyDescent="0.2">
      <c r="A57" s="19">
        <v>2011</v>
      </c>
      <c r="B57" s="66" t="s">
        <v>25</v>
      </c>
      <c r="C57" s="19">
        <v>4</v>
      </c>
      <c r="D57" s="20"/>
      <c r="E57" s="19">
        <v>4</v>
      </c>
      <c r="F57" s="45"/>
      <c r="G57" s="16">
        <v>29732</v>
      </c>
    </row>
    <row r="58" spans="1:7" ht="16.350000000000001" customHeight="1" x14ac:dyDescent="0.2">
      <c r="A58" s="19">
        <v>2012</v>
      </c>
      <c r="B58" s="18" t="s">
        <v>26</v>
      </c>
      <c r="C58" s="19">
        <v>4</v>
      </c>
      <c r="D58" s="20"/>
      <c r="E58" s="19">
        <v>4</v>
      </c>
      <c r="F58" s="45"/>
      <c r="G58" s="16">
        <v>33750</v>
      </c>
    </row>
    <row r="59" spans="1:7" ht="16.350000000000001" customHeight="1" x14ac:dyDescent="0.2">
      <c r="A59" s="19">
        <v>2013</v>
      </c>
      <c r="B59" s="66" t="s">
        <v>25</v>
      </c>
      <c r="C59" s="19">
        <v>4</v>
      </c>
      <c r="D59" s="20"/>
      <c r="E59" s="19">
        <v>4</v>
      </c>
      <c r="F59" s="45"/>
      <c r="G59" s="16">
        <v>35474</v>
      </c>
    </row>
    <row r="60" spans="1:7" ht="16.350000000000001" customHeight="1" x14ac:dyDescent="0.2">
      <c r="A60" s="19">
        <v>2014</v>
      </c>
      <c r="B60" s="66" t="s">
        <v>25</v>
      </c>
      <c r="C60" s="19">
        <v>4</v>
      </c>
      <c r="D60" s="20"/>
      <c r="E60" s="19">
        <v>4</v>
      </c>
      <c r="F60" s="45"/>
      <c r="G60" s="16">
        <v>35850</v>
      </c>
    </row>
    <row r="61" spans="1:7" ht="16.350000000000001" customHeight="1" x14ac:dyDescent="0.2">
      <c r="A61" s="19">
        <v>2015</v>
      </c>
      <c r="B61" s="66" t="s">
        <v>25</v>
      </c>
      <c r="C61" s="19">
        <v>4</v>
      </c>
      <c r="D61" s="20"/>
      <c r="E61" s="19">
        <v>4</v>
      </c>
      <c r="F61" s="45"/>
      <c r="G61" s="16">
        <v>36344</v>
      </c>
    </row>
    <row r="62" spans="1:7" ht="15.75" customHeight="1" x14ac:dyDescent="0.2">
      <c r="A62" s="72">
        <v>2016</v>
      </c>
      <c r="B62" s="66" t="s">
        <v>25</v>
      </c>
      <c r="C62" s="19">
        <v>4</v>
      </c>
      <c r="D62" s="20"/>
      <c r="E62" s="73">
        <v>4</v>
      </c>
      <c r="F62" s="45"/>
      <c r="G62" s="16">
        <v>9761</v>
      </c>
    </row>
    <row r="63" spans="1:7" ht="16.350000000000001" customHeight="1" x14ac:dyDescent="0.2">
      <c r="A63" s="3">
        <v>2017</v>
      </c>
      <c r="B63" s="4"/>
      <c r="C63" s="3">
        <v>4</v>
      </c>
      <c r="D63" s="5"/>
      <c r="E63" s="3">
        <v>4</v>
      </c>
      <c r="F63" s="11"/>
      <c r="G63" s="67"/>
    </row>
    <row r="64" spans="1:7" ht="15.75" customHeight="1" x14ac:dyDescent="0.2">
      <c r="A64" s="190">
        <v>2018</v>
      </c>
      <c r="B64" s="6" t="s">
        <v>27</v>
      </c>
      <c r="C64" s="3"/>
      <c r="D64" s="5"/>
      <c r="E64" s="192">
        <v>4</v>
      </c>
      <c r="F64" s="11"/>
      <c r="G64" s="68">
        <v>4924</v>
      </c>
    </row>
    <row r="65" spans="1:7" ht="15.75" customHeight="1" x14ac:dyDescent="0.2">
      <c r="A65" s="191"/>
      <c r="B65" s="4" t="s">
        <v>11</v>
      </c>
      <c r="C65" s="3">
        <v>4</v>
      </c>
      <c r="D65" s="5"/>
      <c r="E65" s="193"/>
      <c r="F65" s="11"/>
      <c r="G65" s="67"/>
    </row>
    <row r="66" spans="1:7" ht="15.75" customHeight="1" x14ac:dyDescent="0.2">
      <c r="A66" s="194">
        <v>2019</v>
      </c>
      <c r="B66" s="6" t="s">
        <v>28</v>
      </c>
      <c r="C66" s="192">
        <v>4</v>
      </c>
      <c r="D66" s="197"/>
      <c r="E66" s="199">
        <v>4</v>
      </c>
      <c r="F66" s="11"/>
      <c r="G66" s="68">
        <v>7875</v>
      </c>
    </row>
    <row r="67" spans="1:7" ht="15.6" customHeight="1" x14ac:dyDescent="0.2">
      <c r="A67" s="195"/>
      <c r="B67" s="4" t="s">
        <v>29</v>
      </c>
      <c r="C67" s="193"/>
      <c r="D67" s="198"/>
      <c r="E67" s="200"/>
      <c r="F67" s="11"/>
      <c r="G67" s="68">
        <v>5673</v>
      </c>
    </row>
    <row r="68" spans="1:7" ht="15.75" customHeight="1" x14ac:dyDescent="0.2">
      <c r="A68" s="196"/>
      <c r="B68" s="4"/>
      <c r="C68" s="3"/>
      <c r="D68" s="5"/>
      <c r="E68" s="201"/>
      <c r="F68" s="11"/>
      <c r="G68" s="11"/>
    </row>
    <row r="69" spans="1:7" ht="15.75" customHeight="1" x14ac:dyDescent="0.2">
      <c r="A69" s="190">
        <v>2020</v>
      </c>
      <c r="B69" s="4" t="s">
        <v>30</v>
      </c>
      <c r="C69" s="3">
        <v>0</v>
      </c>
      <c r="D69" s="5"/>
      <c r="E69" s="192">
        <v>4</v>
      </c>
      <c r="F69" s="11"/>
      <c r="G69" s="7">
        <v>0.01</v>
      </c>
    </row>
    <row r="70" spans="1:7" ht="15.75" customHeight="1" x14ac:dyDescent="0.2">
      <c r="A70" s="191"/>
      <c r="B70" s="4"/>
      <c r="C70" s="3"/>
      <c r="D70" s="5"/>
      <c r="E70" s="193"/>
      <c r="F70" s="11"/>
      <c r="G70" s="11"/>
    </row>
    <row r="71" spans="1:7" ht="16.350000000000001" customHeight="1" x14ac:dyDescent="0.2">
      <c r="A71" s="3">
        <v>2021</v>
      </c>
      <c r="B71" s="4" t="s">
        <v>30</v>
      </c>
      <c r="C71" s="3">
        <v>0</v>
      </c>
      <c r="D71" s="5"/>
      <c r="E71" s="3">
        <v>0</v>
      </c>
      <c r="F71" s="11"/>
      <c r="G71" s="7">
        <v>0.01</v>
      </c>
    </row>
    <row r="72" spans="1:7" x14ac:dyDescent="0.2">
      <c r="C72" s="12">
        <f>SUM(C4:C71)</f>
        <v>132</v>
      </c>
      <c r="E72" s="12">
        <f>SUM(E4:E71)</f>
        <v>132</v>
      </c>
    </row>
  </sheetData>
  <autoFilter ref="A2:G3" xr:uid="{92390938-A55C-49E8-A003-ED4D268CEA0B}">
    <filterColumn colId="2" showButton="0"/>
    <filterColumn colId="3" showButton="0"/>
  </autoFilter>
  <mergeCells count="69">
    <mergeCell ref="M17:M18"/>
    <mergeCell ref="A69:A70"/>
    <mergeCell ref="E69:E70"/>
    <mergeCell ref="A64:A65"/>
    <mergeCell ref="E64:E65"/>
    <mergeCell ref="A66:A68"/>
    <mergeCell ref="C66:C67"/>
    <mergeCell ref="D66:D67"/>
    <mergeCell ref="E66:E68"/>
    <mergeCell ref="A45:A46"/>
    <mergeCell ref="C45:C46"/>
    <mergeCell ref="D45:D46"/>
    <mergeCell ref="E45:E46"/>
    <mergeCell ref="A50:A51"/>
    <mergeCell ref="C50:C51"/>
    <mergeCell ref="D50:D51"/>
    <mergeCell ref="E50:E51"/>
    <mergeCell ref="F41:F42"/>
    <mergeCell ref="G41:G42"/>
    <mergeCell ref="C42:C44"/>
    <mergeCell ref="D42:D44"/>
    <mergeCell ref="B43:B44"/>
    <mergeCell ref="F43:F44"/>
    <mergeCell ref="G43:G44"/>
    <mergeCell ref="A37:A38"/>
    <mergeCell ref="C37:C38"/>
    <mergeCell ref="D37:D38"/>
    <mergeCell ref="E37:E38"/>
    <mergeCell ref="A41:A43"/>
    <mergeCell ref="B41:B42"/>
    <mergeCell ref="E41:E43"/>
    <mergeCell ref="A30:A32"/>
    <mergeCell ref="C30:C31"/>
    <mergeCell ref="D30:D31"/>
    <mergeCell ref="E30:E32"/>
    <mergeCell ref="A33:A35"/>
    <mergeCell ref="C33:C34"/>
    <mergeCell ref="D33:D34"/>
    <mergeCell ref="E33:E35"/>
    <mergeCell ref="A11:A17"/>
    <mergeCell ref="C11:C16"/>
    <mergeCell ref="D11:D16"/>
    <mergeCell ref="E11:E17"/>
    <mergeCell ref="A26:A29"/>
    <mergeCell ref="C26:C28"/>
    <mergeCell ref="D26:D28"/>
    <mergeCell ref="E26:E29"/>
    <mergeCell ref="A18:A19"/>
    <mergeCell ref="C18:C19"/>
    <mergeCell ref="D18:D19"/>
    <mergeCell ref="E18:E19"/>
    <mergeCell ref="A21:A23"/>
    <mergeCell ref="C21:C22"/>
    <mergeCell ref="D21:D22"/>
    <mergeCell ref="E21:E23"/>
    <mergeCell ref="A1:B1"/>
    <mergeCell ref="C1:G1"/>
    <mergeCell ref="A2:A3"/>
    <mergeCell ref="B2:B3"/>
    <mergeCell ref="C2:E2"/>
    <mergeCell ref="F2:F3"/>
    <mergeCell ref="G2:G3"/>
    <mergeCell ref="C5:C6"/>
    <mergeCell ref="D5:D6"/>
    <mergeCell ref="E5:E7"/>
    <mergeCell ref="A8:A9"/>
    <mergeCell ref="C8:C9"/>
    <mergeCell ref="D8:D9"/>
    <mergeCell ref="E8:E9"/>
  </mergeCells>
  <conditionalFormatting sqref="G2: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55"/>
  <sheetViews>
    <sheetView topLeftCell="A5" zoomScale="55" zoomScaleNormal="55" workbookViewId="0">
      <selection activeCell="W5" sqref="V5:W39"/>
    </sheetView>
  </sheetViews>
  <sheetFormatPr baseColWidth="10" defaultColWidth="9.33203125" defaultRowHeight="12.75" x14ac:dyDescent="0.2"/>
  <cols>
    <col min="1" max="1" width="10.6640625" customWidth="1"/>
    <col min="2" max="2" width="26.1640625" style="75" bestFit="1" customWidth="1"/>
    <col min="3" max="3" width="3.83203125" customWidth="1"/>
    <col min="4" max="4" width="47.5" bestFit="1" customWidth="1"/>
    <col min="5" max="5" width="5.1640625" customWidth="1"/>
    <col min="6" max="6" width="15.83203125" customWidth="1"/>
    <col min="7" max="8" width="3.83203125" customWidth="1"/>
    <col min="9" max="9" width="48.83203125" bestFit="1" customWidth="1"/>
    <col min="10" max="10" width="5.1640625" customWidth="1"/>
    <col min="11" max="11" width="15.83203125" customWidth="1"/>
    <col min="12" max="12" width="3.83203125" customWidth="1"/>
    <col min="13" max="13" width="27.33203125" bestFit="1" customWidth="1"/>
    <col min="14" max="18" width="10.83203125" customWidth="1"/>
    <col min="19" max="19" width="7.1640625" customWidth="1"/>
    <col min="20" max="20" width="7.33203125" hidden="1" customWidth="1"/>
    <col min="21" max="21" width="10.83203125" hidden="1" customWidth="1"/>
    <col min="22" max="22" width="24.83203125" customWidth="1"/>
    <col min="23" max="23" width="17.1640625" style="75" bestFit="1" customWidth="1"/>
    <col min="24" max="24" width="14" style="12" customWidth="1"/>
  </cols>
  <sheetData>
    <row r="1" spans="2:24" ht="33.6" customHeight="1" x14ac:dyDescent="0.2"/>
    <row r="2" spans="2:24" ht="23.45" customHeight="1" x14ac:dyDescent="0.2"/>
    <row r="3" spans="2:24" ht="24" customHeight="1" x14ac:dyDescent="0.2">
      <c r="B3" s="80" t="s">
        <v>31</v>
      </c>
      <c r="D3" s="206" t="s">
        <v>33</v>
      </c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</row>
    <row r="4" spans="2:24" s="75" customFormat="1" ht="20.100000000000001" customHeight="1" x14ac:dyDescent="0.2">
      <c r="B4" s="76">
        <v>559.03</v>
      </c>
      <c r="D4" s="208" t="s">
        <v>32</v>
      </c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X4" s="83"/>
    </row>
    <row r="5" spans="2:24" ht="20.25" x14ac:dyDescent="0.2">
      <c r="B5" s="76">
        <v>9290.5499999999993</v>
      </c>
      <c r="W5" s="80" t="s">
        <v>34</v>
      </c>
    </row>
    <row r="6" spans="2:24" ht="15.75" x14ac:dyDescent="0.2">
      <c r="B6" s="76">
        <v>13858.369999999999</v>
      </c>
      <c r="W6" s="84">
        <v>36344</v>
      </c>
    </row>
    <row r="7" spans="2:24" ht="15.75" x14ac:dyDescent="0.2">
      <c r="B7" s="77">
        <v>14747.31</v>
      </c>
      <c r="W7" s="84">
        <v>35850</v>
      </c>
    </row>
    <row r="8" spans="2:24" ht="15.75" x14ac:dyDescent="0.2">
      <c r="B8" s="76">
        <v>14151.539999999999</v>
      </c>
      <c r="W8" s="84">
        <v>35474</v>
      </c>
    </row>
    <row r="9" spans="2:24" ht="15.75" x14ac:dyDescent="0.2">
      <c r="B9" s="77">
        <v>14653.24</v>
      </c>
      <c r="W9" s="84">
        <v>33750</v>
      </c>
    </row>
    <row r="10" spans="2:24" ht="15.75" x14ac:dyDescent="0.2">
      <c r="B10" s="76">
        <v>20663.849999999999</v>
      </c>
      <c r="W10" s="84">
        <v>31003</v>
      </c>
    </row>
    <row r="11" spans="2:24" ht="15.75" x14ac:dyDescent="0.2">
      <c r="B11" s="76">
        <v>16824.73</v>
      </c>
      <c r="W11" s="84">
        <v>30654</v>
      </c>
    </row>
    <row r="12" spans="2:24" ht="15.75" x14ac:dyDescent="0.2">
      <c r="B12" s="77">
        <v>16410.68</v>
      </c>
      <c r="W12" s="84">
        <v>29912</v>
      </c>
    </row>
    <row r="13" spans="2:24" ht="15.75" x14ac:dyDescent="0.2">
      <c r="B13" s="77">
        <v>11983.71</v>
      </c>
      <c r="W13" s="84">
        <v>29732</v>
      </c>
    </row>
    <row r="14" spans="2:24" ht="15.75" x14ac:dyDescent="0.2">
      <c r="B14" s="77">
        <v>9587.07</v>
      </c>
      <c r="W14" s="84">
        <v>28597</v>
      </c>
    </row>
    <row r="15" spans="2:24" ht="15.75" x14ac:dyDescent="0.2">
      <c r="B15" s="76">
        <v>17413.490000000002</v>
      </c>
      <c r="W15" s="84">
        <v>27225</v>
      </c>
    </row>
    <row r="16" spans="2:24" ht="15.75" x14ac:dyDescent="0.2">
      <c r="B16" s="78">
        <v>23491.79</v>
      </c>
      <c r="W16" s="84">
        <v>21489</v>
      </c>
    </row>
    <row r="17" spans="2:38" ht="15.75" x14ac:dyDescent="0.2">
      <c r="B17" s="79">
        <v>18242.509999999998</v>
      </c>
      <c r="W17" s="84">
        <v>21238</v>
      </c>
    </row>
    <row r="18" spans="2:38" ht="15.75" x14ac:dyDescent="0.2">
      <c r="B18" s="76">
        <v>17136.95</v>
      </c>
      <c r="W18" s="84">
        <v>21138</v>
      </c>
    </row>
    <row r="19" spans="2:38" ht="15.75" x14ac:dyDescent="0.2">
      <c r="B19" s="76">
        <v>6880.02</v>
      </c>
      <c r="W19" s="84">
        <v>20663.849999999999</v>
      </c>
    </row>
    <row r="20" spans="2:38" ht="15.75" x14ac:dyDescent="0.2">
      <c r="B20" s="76">
        <v>21138</v>
      </c>
      <c r="W20" s="84">
        <v>17413.490000000002</v>
      </c>
    </row>
    <row r="21" spans="2:38" ht="15.75" x14ac:dyDescent="0.2">
      <c r="B21" s="76">
        <v>21238</v>
      </c>
      <c r="W21" s="84">
        <v>17136.95</v>
      </c>
    </row>
    <row r="22" spans="2:38" ht="15.75" x14ac:dyDescent="0.2">
      <c r="B22" s="76">
        <v>21489</v>
      </c>
      <c r="W22" s="84">
        <v>16824.73</v>
      </c>
    </row>
    <row r="23" spans="2:38" ht="15.75" x14ac:dyDescent="0.2">
      <c r="B23" s="76">
        <v>12693</v>
      </c>
      <c r="W23" s="84">
        <v>15057.24</v>
      </c>
    </row>
    <row r="24" spans="2:38" ht="15.75" x14ac:dyDescent="0.2">
      <c r="B24" s="76">
        <v>14889</v>
      </c>
      <c r="W24" s="84">
        <v>14889</v>
      </c>
    </row>
    <row r="25" spans="2:38" ht="15.75" x14ac:dyDescent="0.2">
      <c r="B25" s="76">
        <v>27225</v>
      </c>
      <c r="W25" s="84">
        <v>14635.11</v>
      </c>
    </row>
    <row r="26" spans="2:38" ht="18.75" x14ac:dyDescent="0.2">
      <c r="B26" s="76">
        <v>28597</v>
      </c>
      <c r="W26" s="84">
        <v>13879.57</v>
      </c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</row>
    <row r="27" spans="2:38" ht="15.75" x14ac:dyDescent="0.2">
      <c r="B27" s="76">
        <v>30654</v>
      </c>
      <c r="W27" s="84">
        <v>12693</v>
      </c>
    </row>
    <row r="28" spans="2:38" ht="15.75" x14ac:dyDescent="0.2">
      <c r="B28" s="76">
        <v>29912</v>
      </c>
      <c r="W28" s="84">
        <v>12401.27</v>
      </c>
    </row>
    <row r="29" spans="2:38" ht="15.75" x14ac:dyDescent="0.2">
      <c r="B29" s="76">
        <v>31003</v>
      </c>
      <c r="W29" s="84">
        <v>11997.58</v>
      </c>
    </row>
    <row r="30" spans="2:38" ht="15.75" x14ac:dyDescent="0.2">
      <c r="B30" s="76">
        <v>29732</v>
      </c>
      <c r="W30" s="84">
        <v>11703.05</v>
      </c>
    </row>
    <row r="31" spans="2:38" ht="15.75" x14ac:dyDescent="0.2">
      <c r="B31" s="76">
        <v>33750</v>
      </c>
      <c r="W31" s="84"/>
    </row>
    <row r="32" spans="2:38" ht="15.75" x14ac:dyDescent="0.2">
      <c r="B32" s="76">
        <v>35474</v>
      </c>
      <c r="W32" s="84"/>
    </row>
    <row r="33" spans="2:24" ht="15.75" x14ac:dyDescent="0.2">
      <c r="B33" s="76">
        <v>35850</v>
      </c>
      <c r="W33" s="84"/>
    </row>
    <row r="34" spans="2:24" ht="15.75" x14ac:dyDescent="0.2">
      <c r="B34" s="76">
        <v>36344</v>
      </c>
      <c r="W34" s="84"/>
    </row>
    <row r="35" spans="2:24" s="75" customFormat="1" ht="35.1" customHeight="1" thickBot="1" x14ac:dyDescent="0.25">
      <c r="B35" s="76">
        <v>9761</v>
      </c>
      <c r="C35" s="210" t="s">
        <v>57</v>
      </c>
      <c r="D35" s="211"/>
      <c r="E35" s="211"/>
      <c r="F35" s="211"/>
      <c r="G35" s="211"/>
      <c r="H35" s="210" t="s">
        <v>58</v>
      </c>
      <c r="I35" s="211"/>
      <c r="J35" s="211"/>
      <c r="K35" s="211"/>
      <c r="L35" s="211"/>
      <c r="W35" s="84"/>
      <c r="X35" s="83"/>
    </row>
    <row r="36" spans="2:24" ht="21" thickBot="1" x14ac:dyDescent="0.25">
      <c r="C36" s="91"/>
      <c r="D36" s="81" t="s">
        <v>37</v>
      </c>
      <c r="E36" s="80"/>
      <c r="F36" s="92"/>
      <c r="G36" s="91"/>
      <c r="H36" s="91"/>
      <c r="I36" s="81" t="s">
        <v>39</v>
      </c>
      <c r="J36" s="80"/>
      <c r="K36" s="92"/>
      <c r="L36" s="91"/>
      <c r="W36" s="84"/>
    </row>
    <row r="37" spans="2:24" ht="24.95" customHeight="1" thickBot="1" x14ac:dyDescent="0.25">
      <c r="C37" s="91"/>
      <c r="D37" s="81" t="s">
        <v>45</v>
      </c>
      <c r="E37" s="81" t="s">
        <v>41</v>
      </c>
      <c r="F37" s="88">
        <f>(W39*F38*F40)/25</f>
        <v>1591.4857133333333</v>
      </c>
      <c r="G37" s="91"/>
      <c r="H37" s="91"/>
      <c r="I37" s="81" t="s">
        <v>42</v>
      </c>
      <c r="J37" s="81" t="s">
        <v>41</v>
      </c>
      <c r="K37" s="94">
        <v>4292</v>
      </c>
      <c r="L37" s="91"/>
      <c r="W37" s="84"/>
    </row>
    <row r="38" spans="2:24" ht="24.95" customHeight="1" thickBot="1" x14ac:dyDescent="0.25">
      <c r="C38" s="91"/>
      <c r="D38" s="81" t="s">
        <v>56</v>
      </c>
      <c r="E38" s="81" t="s">
        <v>41</v>
      </c>
      <c r="F38" s="86">
        <v>0.5</v>
      </c>
      <c r="G38" s="91"/>
      <c r="H38" s="91"/>
      <c r="I38" s="81" t="s">
        <v>43</v>
      </c>
      <c r="J38" s="81" t="s">
        <v>41</v>
      </c>
      <c r="K38" s="95">
        <v>1.4158999999999999</v>
      </c>
      <c r="L38" s="91"/>
      <c r="V38" s="85" t="s">
        <v>35</v>
      </c>
      <c r="W38" s="89">
        <f>SUM(W6:W37)/25</f>
        <v>22468.033599999999</v>
      </c>
    </row>
    <row r="39" spans="2:24" ht="24.95" customHeight="1" thickBot="1" x14ac:dyDescent="0.25">
      <c r="C39" s="91"/>
      <c r="D39" s="81" t="s">
        <v>46</v>
      </c>
      <c r="E39" s="81" t="s">
        <v>41</v>
      </c>
      <c r="F39" s="87">
        <v>170</v>
      </c>
      <c r="G39" s="91"/>
      <c r="H39" s="91"/>
      <c r="I39" s="81" t="s">
        <v>53</v>
      </c>
      <c r="J39" s="81" t="s">
        <v>41</v>
      </c>
      <c r="K39" s="88">
        <f>K37*K38</f>
        <v>6077.0428000000002</v>
      </c>
      <c r="L39" s="91"/>
      <c r="V39" s="85" t="s">
        <v>36</v>
      </c>
      <c r="W39" s="90">
        <f>W38/12</f>
        <v>1872.3361333333332</v>
      </c>
    </row>
    <row r="40" spans="2:24" ht="24.95" customHeight="1" thickBot="1" x14ac:dyDescent="0.25">
      <c r="C40" s="91"/>
      <c r="D40" s="81" t="s">
        <v>47</v>
      </c>
      <c r="E40" s="81" t="s">
        <v>41</v>
      </c>
      <c r="F40" s="87">
        <f>F39/4</f>
        <v>42.5</v>
      </c>
      <c r="G40" s="91"/>
      <c r="H40" s="91"/>
      <c r="I40" s="81" t="s">
        <v>45</v>
      </c>
      <c r="J40" s="81" t="s">
        <v>41</v>
      </c>
      <c r="K40" s="88">
        <f>K39/12</f>
        <v>506.42023333333333</v>
      </c>
      <c r="L40" s="91"/>
    </row>
    <row r="41" spans="2:24" ht="24.95" customHeight="1" thickBot="1" x14ac:dyDescent="0.25">
      <c r="C41" s="91"/>
      <c r="D41" s="92"/>
      <c r="E41" s="92"/>
      <c r="F41" s="92"/>
      <c r="G41" s="91"/>
      <c r="H41" s="91"/>
      <c r="I41" s="92"/>
      <c r="J41" s="92"/>
      <c r="K41" s="92"/>
      <c r="L41" s="91"/>
    </row>
    <row r="42" spans="2:24" ht="24.95" customHeight="1" thickBot="1" x14ac:dyDescent="0.25">
      <c r="C42" s="91"/>
      <c r="D42" s="81" t="s">
        <v>38</v>
      </c>
      <c r="E42" s="80"/>
      <c r="F42" s="92"/>
      <c r="G42" s="91"/>
      <c r="H42" s="91"/>
      <c r="I42" s="81" t="s">
        <v>40</v>
      </c>
      <c r="J42" s="80"/>
      <c r="K42" s="92"/>
      <c r="L42" s="91"/>
    </row>
    <row r="43" spans="2:24" ht="24.95" customHeight="1" thickBot="1" x14ac:dyDescent="0.25">
      <c r="C43" s="91"/>
      <c r="D43" s="81" t="s">
        <v>45</v>
      </c>
      <c r="E43" s="81" t="s">
        <v>41</v>
      </c>
      <c r="F43" s="88">
        <f>(W39*F44*F46)/25</f>
        <v>1404.2520999999999</v>
      </c>
      <c r="G43" s="91"/>
      <c r="H43" s="91"/>
      <c r="I43" s="81" t="s">
        <v>53</v>
      </c>
      <c r="J43" s="81" t="s">
        <v>41</v>
      </c>
      <c r="K43" s="88">
        <f>K37*K38*K45</f>
        <v>1215.4085599999999</v>
      </c>
      <c r="L43" s="91"/>
    </row>
    <row r="44" spans="2:24" ht="24.95" customHeight="1" thickBot="1" x14ac:dyDescent="0.25">
      <c r="C44" s="91"/>
      <c r="D44" s="81" t="s">
        <v>48</v>
      </c>
      <c r="E44" s="81" t="s">
        <v>41</v>
      </c>
      <c r="F44" s="86">
        <v>0.5</v>
      </c>
      <c r="G44" s="91"/>
      <c r="H44" s="91"/>
      <c r="I44" s="81" t="s">
        <v>45</v>
      </c>
      <c r="J44" s="81" t="s">
        <v>41</v>
      </c>
      <c r="K44" s="88">
        <f>K43/12</f>
        <v>101.28404666666665</v>
      </c>
      <c r="L44" s="91"/>
    </row>
    <row r="45" spans="2:24" ht="24.95" customHeight="1" thickBot="1" x14ac:dyDescent="0.25">
      <c r="C45" s="91"/>
      <c r="D45" s="81" t="s">
        <v>46</v>
      </c>
      <c r="E45" s="81" t="s">
        <v>41</v>
      </c>
      <c r="F45" s="97">
        <v>150</v>
      </c>
      <c r="G45" s="91"/>
      <c r="H45" s="91"/>
      <c r="I45" s="81" t="s">
        <v>44</v>
      </c>
      <c r="J45" s="81" t="s">
        <v>41</v>
      </c>
      <c r="K45" s="93">
        <f>((1-(K49/K50)))</f>
        <v>0.19999999999999996</v>
      </c>
      <c r="L45" s="91"/>
    </row>
    <row r="46" spans="2:24" ht="24.95" customHeight="1" thickBot="1" x14ac:dyDescent="0.25">
      <c r="C46" s="91"/>
      <c r="D46" s="81" t="s">
        <v>49</v>
      </c>
      <c r="E46" s="81" t="s">
        <v>41</v>
      </c>
      <c r="F46" s="87">
        <f>F45/4</f>
        <v>37.5</v>
      </c>
      <c r="G46" s="91"/>
      <c r="H46" s="91"/>
      <c r="I46" s="81" t="s">
        <v>50</v>
      </c>
      <c r="J46" s="81" t="s">
        <v>41</v>
      </c>
      <c r="K46" s="87">
        <v>25</v>
      </c>
      <c r="L46" s="91"/>
    </row>
    <row r="47" spans="2:24" ht="24.95" customHeight="1" thickBot="1" x14ac:dyDescent="0.25">
      <c r="C47" s="91"/>
      <c r="D47" s="81" t="s">
        <v>56</v>
      </c>
      <c r="E47" s="81" t="s">
        <v>41</v>
      </c>
      <c r="F47" s="87">
        <f>F45/F39</f>
        <v>0.88235294117647056</v>
      </c>
      <c r="G47" s="91"/>
      <c r="H47" s="91"/>
      <c r="I47" s="81" t="s">
        <v>51</v>
      </c>
      <c r="J47" s="81" t="s">
        <v>41</v>
      </c>
      <c r="K47" s="87">
        <v>62</v>
      </c>
      <c r="L47" s="91"/>
    </row>
    <row r="48" spans="2:24" ht="15.75" customHeight="1" thickBot="1" x14ac:dyDescent="0.25">
      <c r="C48" s="91"/>
      <c r="D48" s="91"/>
      <c r="E48" s="91"/>
      <c r="F48" s="91"/>
      <c r="G48" s="91"/>
      <c r="H48" s="91"/>
      <c r="I48" s="91"/>
      <c r="J48" s="91"/>
      <c r="K48" s="91"/>
      <c r="L48" s="91"/>
      <c r="W48" s="84"/>
    </row>
    <row r="49" spans="3:13" ht="24.95" customHeight="1" thickBot="1" x14ac:dyDescent="0.25">
      <c r="C49" s="91"/>
      <c r="D49" s="212" t="s">
        <v>59</v>
      </c>
      <c r="E49" s="216" t="s">
        <v>41</v>
      </c>
      <c r="F49" s="214">
        <f>F37+K40</f>
        <v>2097.9059466666668</v>
      </c>
      <c r="G49" s="91"/>
      <c r="H49" s="91"/>
      <c r="I49" s="81" t="s">
        <v>52</v>
      </c>
      <c r="J49" s="81" t="s">
        <v>41</v>
      </c>
      <c r="K49" s="87">
        <f>F39-F45</f>
        <v>20</v>
      </c>
      <c r="L49" s="91"/>
      <c r="M49" s="96" t="s">
        <v>54</v>
      </c>
    </row>
    <row r="50" spans="3:13" ht="24.95" customHeight="1" thickBot="1" x14ac:dyDescent="0.25">
      <c r="C50" s="91"/>
      <c r="D50" s="213"/>
      <c r="E50" s="217"/>
      <c r="F50" s="215"/>
      <c r="G50" s="91"/>
      <c r="H50" s="91"/>
      <c r="I50" s="81" t="s">
        <v>55</v>
      </c>
      <c r="J50" s="81"/>
      <c r="K50" s="87">
        <f>K46-(K47-K47)</f>
        <v>25</v>
      </c>
      <c r="L50" s="91"/>
    </row>
    <row r="51" spans="3:13" x14ac:dyDescent="0.2">
      <c r="C51" s="91"/>
      <c r="D51" s="91"/>
      <c r="E51" s="91"/>
      <c r="F51" s="91"/>
      <c r="G51" s="91"/>
      <c r="H51" s="91"/>
      <c r="I51" s="91"/>
      <c r="J51" s="91"/>
      <c r="K51" s="91"/>
      <c r="L51" s="91"/>
    </row>
    <row r="52" spans="3:13" ht="13.5" thickBot="1" x14ac:dyDescent="0.25">
      <c r="C52" s="91"/>
      <c r="D52" s="91"/>
      <c r="E52" s="91"/>
      <c r="F52" s="91"/>
      <c r="G52" s="91"/>
    </row>
    <row r="53" spans="3:13" ht="24.95" customHeight="1" x14ac:dyDescent="0.2">
      <c r="C53" s="91"/>
      <c r="D53" s="218" t="s">
        <v>60</v>
      </c>
      <c r="E53" s="216" t="s">
        <v>41</v>
      </c>
      <c r="F53" s="214">
        <f>F43+K44</f>
        <v>1505.5361466666666</v>
      </c>
      <c r="G53" s="91"/>
    </row>
    <row r="54" spans="3:13" ht="24.95" customHeight="1" thickBot="1" x14ac:dyDescent="0.25">
      <c r="C54" s="91"/>
      <c r="D54" s="219"/>
      <c r="E54" s="217"/>
      <c r="F54" s="220"/>
      <c r="G54" s="91"/>
    </row>
    <row r="55" spans="3:13" x14ac:dyDescent="0.2">
      <c r="C55" s="91"/>
      <c r="D55" s="91"/>
      <c r="E55" s="91"/>
      <c r="F55" s="91"/>
      <c r="G55" s="91"/>
    </row>
  </sheetData>
  <mergeCells count="10">
    <mergeCell ref="D53:D54"/>
    <mergeCell ref="E53:E54"/>
    <mergeCell ref="F53:F54"/>
    <mergeCell ref="D3:V3"/>
    <mergeCell ref="D4:V4"/>
    <mergeCell ref="C35:G35"/>
    <mergeCell ref="H35:L35"/>
    <mergeCell ref="D49:D50"/>
    <mergeCell ref="F49:F50"/>
    <mergeCell ref="E49:E5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carrière</vt:lpstr>
      <vt:lpstr>salaire complet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2023-12-09T13:06:33Z</dcterms:created>
  <dcterms:modified xsi:type="dcterms:W3CDTF">2023-12-18T11:16:42Z</dcterms:modified>
</cp:coreProperties>
</file>