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2\htdocs\constructme\ci\assets\"/>
    </mc:Choice>
  </mc:AlternateContent>
  <bookViews>
    <workbookView xWindow="0" yWindow="0" windowWidth="20490" windowHeight="7620" firstSheet="2" activeTab="8"/>
  </bookViews>
  <sheets>
    <sheet name="Contractor login page" sheetId="8" r:id="rId1"/>
    <sheet name="Create project" sheetId="10" r:id="rId2"/>
    <sheet name="Project List" sheetId="9" r:id="rId3"/>
    <sheet name="Enquiry page" sheetId="4" r:id="rId4"/>
    <sheet name="Subcontractor works" sheetId="5" r:id="rId5"/>
    <sheet name="Supply of materials" sheetId="6" r:id="rId6"/>
    <sheet name="Services" sheetId="7" r:id="rId7"/>
    <sheet name="Basic enquiry page" sheetId="11" r:id="rId8"/>
    <sheet name="Bid comparison" sheetId="12" r:id="rId9"/>
    <sheet name="Base headings" sheetId="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3" i="12" l="1"/>
  <c r="AU43" i="12"/>
  <c r="AV42" i="12"/>
  <c r="AU42" i="12"/>
  <c r="AV41" i="12"/>
  <c r="AU41" i="12"/>
  <c r="AV40" i="12"/>
  <c r="AU40" i="12"/>
  <c r="AV39" i="12"/>
  <c r="AU39" i="12"/>
  <c r="AV38" i="12"/>
  <c r="AU38" i="12"/>
  <c r="AV37" i="12"/>
  <c r="AU37" i="12"/>
  <c r="AV36" i="12"/>
  <c r="AU36" i="12"/>
  <c r="AV35" i="12"/>
  <c r="AU35" i="12"/>
  <c r="AV34" i="12"/>
  <c r="AU34" i="12"/>
  <c r="AV33" i="12"/>
  <c r="AU33" i="12"/>
  <c r="AV25" i="12"/>
  <c r="AU25" i="12"/>
  <c r="AV24" i="12"/>
  <c r="AU24" i="12"/>
  <c r="AV21" i="12"/>
  <c r="AU21" i="12"/>
  <c r="AV20" i="12"/>
  <c r="AU20" i="12"/>
  <c r="AV19" i="12"/>
  <c r="AU19" i="12"/>
  <c r="AV18" i="12"/>
  <c r="AU18" i="12"/>
  <c r="AV17" i="12"/>
  <c r="AU17" i="12"/>
  <c r="AV16" i="12"/>
  <c r="AU16" i="12"/>
  <c r="AV15" i="12"/>
  <c r="AU15" i="12"/>
  <c r="AV14" i="12"/>
  <c r="AU14" i="12"/>
  <c r="AV13" i="12"/>
  <c r="AU13" i="12"/>
  <c r="AV12" i="12"/>
  <c r="AU12" i="12"/>
  <c r="AV11" i="12"/>
  <c r="AU11" i="12"/>
  <c r="L45" i="12"/>
  <c r="AR43" i="12"/>
  <c r="AQ43" i="12"/>
  <c r="AO43" i="12"/>
  <c r="AN43" i="12"/>
  <c r="AK43" i="12"/>
  <c r="AI43" i="12"/>
  <c r="AH43" i="12"/>
  <c r="AF43" i="12"/>
  <c r="AE43" i="12"/>
  <c r="AC43" i="12"/>
  <c r="AB43" i="12"/>
  <c r="Z43" i="12"/>
  <c r="Y43" i="12"/>
  <c r="W43" i="12"/>
  <c r="V43" i="12"/>
  <c r="T43" i="12"/>
  <c r="S43" i="12"/>
  <c r="Q43" i="12"/>
  <c r="P43" i="12"/>
  <c r="N43" i="12"/>
  <c r="M43" i="12"/>
  <c r="AR42" i="12"/>
  <c r="AQ42" i="12"/>
  <c r="AN42" i="12"/>
  <c r="AM42" i="12"/>
  <c r="AI42" i="12"/>
  <c r="AH42" i="12"/>
  <c r="AF42" i="12"/>
  <c r="AE42" i="12"/>
  <c r="AC42" i="12"/>
  <c r="AB42" i="12"/>
  <c r="Z42" i="12"/>
  <c r="Y42" i="12"/>
  <c r="W42" i="12"/>
  <c r="V42" i="12"/>
  <c r="T42" i="12"/>
  <c r="S42" i="12"/>
  <c r="Q42" i="12"/>
  <c r="P42" i="12"/>
  <c r="N42" i="12"/>
  <c r="M42" i="12"/>
  <c r="AR41" i="12"/>
  <c r="AQ41" i="12"/>
  <c r="AN41" i="12"/>
  <c r="AM41" i="12"/>
  <c r="AI41" i="12"/>
  <c r="AH41" i="12"/>
  <c r="AF41" i="12"/>
  <c r="AE41" i="12"/>
  <c r="AC41" i="12"/>
  <c r="AB41" i="12"/>
  <c r="Z41" i="12"/>
  <c r="Y41" i="12"/>
  <c r="W41" i="12"/>
  <c r="V41" i="12"/>
  <c r="T41" i="12"/>
  <c r="S41" i="12"/>
  <c r="Q41" i="12"/>
  <c r="P41" i="12"/>
  <c r="N41" i="12"/>
  <c r="M41" i="12"/>
  <c r="AR40" i="12"/>
  <c r="AQ40" i="12"/>
  <c r="AO40" i="12"/>
  <c r="AN40" i="12"/>
  <c r="AK40" i="12"/>
  <c r="AI40" i="12"/>
  <c r="AH40" i="12"/>
  <c r="AF40" i="12"/>
  <c r="AE40" i="12"/>
  <c r="AC40" i="12"/>
  <c r="AB40" i="12"/>
  <c r="Z40" i="12"/>
  <c r="Y40" i="12"/>
  <c r="W40" i="12"/>
  <c r="V40" i="12"/>
  <c r="T40" i="12"/>
  <c r="S40" i="12"/>
  <c r="Q40" i="12"/>
  <c r="P40" i="12"/>
  <c r="N40" i="12"/>
  <c r="M40" i="12"/>
  <c r="AR39" i="12"/>
  <c r="AQ39" i="12"/>
  <c r="AO39" i="12"/>
  <c r="AN39" i="12"/>
  <c r="AL39" i="12"/>
  <c r="AK39" i="12"/>
  <c r="AI39" i="12"/>
  <c r="AH39" i="12"/>
  <c r="AF39" i="12"/>
  <c r="AE39" i="12"/>
  <c r="AC39" i="12"/>
  <c r="AB39" i="12"/>
  <c r="Z39" i="12"/>
  <c r="Y39" i="12"/>
  <c r="W39" i="12"/>
  <c r="V39" i="12"/>
  <c r="T39" i="12"/>
  <c r="S39" i="12"/>
  <c r="Q39" i="12"/>
  <c r="P39" i="12"/>
  <c r="N39" i="12"/>
  <c r="M39" i="12"/>
  <c r="AR38" i="12"/>
  <c r="AQ38" i="12"/>
  <c r="AO38" i="12"/>
  <c r="AN38" i="12"/>
  <c r="AK38" i="12"/>
  <c r="AI38" i="12"/>
  <c r="AH38" i="12"/>
  <c r="AF38" i="12"/>
  <c r="AE38" i="12"/>
  <c r="AC38" i="12"/>
  <c r="AB38" i="12"/>
  <c r="Z38" i="12"/>
  <c r="Y38" i="12"/>
  <c r="W38" i="12"/>
  <c r="V38" i="12"/>
  <c r="T38" i="12"/>
  <c r="S38" i="12"/>
  <c r="Q38" i="12"/>
  <c r="P38" i="12"/>
  <c r="N38" i="12"/>
  <c r="M38" i="12"/>
  <c r="AR37" i="12"/>
  <c r="AQ37" i="12"/>
  <c r="AO37" i="12"/>
  <c r="AN37" i="12"/>
  <c r="AK37" i="12"/>
  <c r="AI37" i="12"/>
  <c r="AH37" i="12"/>
  <c r="AF37" i="12"/>
  <c r="AE37" i="12"/>
  <c r="AC37" i="12"/>
  <c r="AB37" i="12"/>
  <c r="Z37" i="12"/>
  <c r="Y37" i="12"/>
  <c r="W37" i="12"/>
  <c r="V37" i="12"/>
  <c r="T37" i="12"/>
  <c r="S37" i="12"/>
  <c r="Q37" i="12"/>
  <c r="P37" i="12"/>
  <c r="N37" i="12"/>
  <c r="M37" i="12"/>
  <c r="AR36" i="12"/>
  <c r="AQ36" i="12"/>
  <c r="AO36" i="12"/>
  <c r="AN36" i="12"/>
  <c r="AK36" i="12"/>
  <c r="AI36" i="12"/>
  <c r="AH36" i="12"/>
  <c r="AF36" i="12"/>
  <c r="AE36" i="12"/>
  <c r="AC36" i="12"/>
  <c r="AB36" i="12"/>
  <c r="Z36" i="12"/>
  <c r="Y36" i="12"/>
  <c r="W36" i="12"/>
  <c r="V36" i="12"/>
  <c r="T36" i="12"/>
  <c r="S36" i="12"/>
  <c r="Q36" i="12"/>
  <c r="P36" i="12"/>
  <c r="N36" i="12"/>
  <c r="M36" i="12"/>
  <c r="AR35" i="12"/>
  <c r="AQ35" i="12"/>
  <c r="AO35" i="12"/>
  <c r="AN35" i="12"/>
  <c r="AK35" i="12"/>
  <c r="AI35" i="12"/>
  <c r="AH35" i="12"/>
  <c r="AF35" i="12"/>
  <c r="AE35" i="12"/>
  <c r="AC35" i="12"/>
  <c r="AB35" i="12"/>
  <c r="Z35" i="12"/>
  <c r="Y35" i="12"/>
  <c r="W35" i="12"/>
  <c r="V35" i="12"/>
  <c r="T35" i="12"/>
  <c r="S35" i="12"/>
  <c r="Q35" i="12"/>
  <c r="P35" i="12"/>
  <c r="N35" i="12"/>
  <c r="M35" i="12"/>
  <c r="AR34" i="12"/>
  <c r="AQ34" i="12"/>
  <c r="AO34" i="12"/>
  <c r="AN34" i="12"/>
  <c r="AK34" i="12"/>
  <c r="AI34" i="12"/>
  <c r="AH34" i="12"/>
  <c r="AF34" i="12"/>
  <c r="AE34" i="12"/>
  <c r="AC34" i="12"/>
  <c r="AB34" i="12"/>
  <c r="Z34" i="12"/>
  <c r="Y34" i="12"/>
  <c r="W34" i="12"/>
  <c r="V34" i="12"/>
  <c r="T34" i="12"/>
  <c r="S34" i="12"/>
  <c r="Q34" i="12"/>
  <c r="P34" i="12"/>
  <c r="N34" i="12"/>
  <c r="M34" i="12"/>
  <c r="AR33" i="12"/>
  <c r="AQ33" i="12"/>
  <c r="AO33" i="12"/>
  <c r="AN33" i="12"/>
  <c r="AK33" i="12"/>
  <c r="AI33" i="12"/>
  <c r="AH33" i="12"/>
  <c r="AF33" i="12"/>
  <c r="AE33" i="12"/>
  <c r="AC33" i="12"/>
  <c r="AB33" i="12"/>
  <c r="Z33" i="12"/>
  <c r="Y33" i="12"/>
  <c r="W33" i="12"/>
  <c r="V33" i="12"/>
  <c r="T33" i="12"/>
  <c r="S33" i="12"/>
  <c r="Q33" i="12"/>
  <c r="P33" i="12"/>
  <c r="N33" i="12"/>
  <c r="M33" i="12"/>
  <c r="G32" i="12"/>
  <c r="G31" i="12"/>
  <c r="G30" i="12"/>
  <c r="G29" i="12"/>
  <c r="G28" i="12"/>
  <c r="G27" i="12"/>
  <c r="AR25" i="12"/>
  <c r="AQ25" i="12"/>
  <c r="AO25" i="12"/>
  <c r="AN25" i="12"/>
  <c r="AL25" i="12"/>
  <c r="AK25" i="12"/>
  <c r="AI25" i="12"/>
  <c r="AH25" i="12"/>
  <c r="AF25" i="12"/>
  <c r="AE25" i="12"/>
  <c r="AC25" i="12"/>
  <c r="AB25" i="12"/>
  <c r="Z25" i="12"/>
  <c r="Y25" i="12"/>
  <c r="W25" i="12"/>
  <c r="V25" i="12"/>
  <c r="T25" i="12"/>
  <c r="S25" i="12"/>
  <c r="Q25" i="12"/>
  <c r="P25" i="12"/>
  <c r="N25" i="12"/>
  <c r="M25" i="12"/>
  <c r="AR24" i="12"/>
  <c r="AQ24" i="12"/>
  <c r="AO24" i="12"/>
  <c r="AN24" i="12"/>
  <c r="AL24" i="12"/>
  <c r="AK24" i="12"/>
  <c r="AI24" i="12"/>
  <c r="AH24" i="12"/>
  <c r="AF24" i="12"/>
  <c r="AE24" i="12"/>
  <c r="AC24" i="12"/>
  <c r="AB24" i="12"/>
  <c r="Z24" i="12"/>
  <c r="Y24" i="12"/>
  <c r="W24" i="12"/>
  <c r="V24" i="12"/>
  <c r="T24" i="12"/>
  <c r="S24" i="12"/>
  <c r="Q24" i="12"/>
  <c r="P24" i="12"/>
  <c r="N24" i="12"/>
  <c r="M24" i="12"/>
  <c r="G22" i="12"/>
  <c r="AR21" i="12"/>
  <c r="AQ21" i="12"/>
  <c r="AO21" i="12"/>
  <c r="AN21" i="12"/>
  <c r="AL21" i="12"/>
  <c r="AK21" i="12"/>
  <c r="AI21" i="12"/>
  <c r="AH21" i="12"/>
  <c r="AF21" i="12"/>
  <c r="AE21" i="12"/>
  <c r="AC21" i="12"/>
  <c r="AB21" i="12"/>
  <c r="Z21" i="12"/>
  <c r="Y21" i="12"/>
  <c r="W21" i="12"/>
  <c r="V21" i="12"/>
  <c r="T21" i="12"/>
  <c r="S21" i="12"/>
  <c r="Q21" i="12"/>
  <c r="P21" i="12"/>
  <c r="N21" i="12"/>
  <c r="M21" i="12"/>
  <c r="G21" i="12"/>
  <c r="AR20" i="12"/>
  <c r="AQ20" i="12"/>
  <c r="AO20" i="12"/>
  <c r="AN20" i="12"/>
  <c r="AL20" i="12"/>
  <c r="AK20" i="12"/>
  <c r="AI20" i="12"/>
  <c r="AH20" i="12"/>
  <c r="AF20" i="12"/>
  <c r="AE20" i="12"/>
  <c r="AC20" i="12"/>
  <c r="AB20" i="12"/>
  <c r="Z20" i="12"/>
  <c r="Y20" i="12"/>
  <c r="W20" i="12"/>
  <c r="V20" i="12"/>
  <c r="T20" i="12"/>
  <c r="S20" i="12"/>
  <c r="Q20" i="12"/>
  <c r="P20" i="12"/>
  <c r="N20" i="12"/>
  <c r="M20" i="12"/>
  <c r="AR19" i="12"/>
  <c r="AQ19" i="12"/>
  <c r="AO19" i="12"/>
  <c r="AN19" i="12"/>
  <c r="AL19" i="12"/>
  <c r="AK19" i="12"/>
  <c r="AI19" i="12"/>
  <c r="AH19" i="12"/>
  <c r="AF19" i="12"/>
  <c r="AE19" i="12"/>
  <c r="AC19" i="12"/>
  <c r="AB19" i="12"/>
  <c r="Z19" i="12"/>
  <c r="Y19" i="12"/>
  <c r="W19" i="12"/>
  <c r="V19" i="12"/>
  <c r="T19" i="12"/>
  <c r="S19" i="12"/>
  <c r="Q19" i="12"/>
  <c r="P19" i="12"/>
  <c r="N19" i="12"/>
  <c r="M19" i="12"/>
  <c r="G19" i="12"/>
  <c r="AR18" i="12"/>
  <c r="AQ18" i="12"/>
  <c r="AO18" i="12"/>
  <c r="AN18" i="12"/>
  <c r="AL18" i="12"/>
  <c r="AK18" i="12"/>
  <c r="AI18" i="12"/>
  <c r="AH18" i="12"/>
  <c r="AF18" i="12"/>
  <c r="AE18" i="12"/>
  <c r="AC18" i="12"/>
  <c r="AB18" i="12"/>
  <c r="Z18" i="12"/>
  <c r="Y18" i="12"/>
  <c r="W18" i="12"/>
  <c r="V18" i="12"/>
  <c r="T18" i="12"/>
  <c r="S18" i="12"/>
  <c r="Q18" i="12"/>
  <c r="P18" i="12"/>
  <c r="N18" i="12"/>
  <c r="M18" i="12"/>
  <c r="G18" i="12"/>
  <c r="AR17" i="12"/>
  <c r="AQ17" i="12"/>
  <c r="AO17" i="12"/>
  <c r="AN17" i="12"/>
  <c r="AL17" i="12"/>
  <c r="AK17" i="12"/>
  <c r="AI17" i="12"/>
  <c r="AH17" i="12"/>
  <c r="AF17" i="12"/>
  <c r="AE17" i="12"/>
  <c r="AC17" i="12"/>
  <c r="AB17" i="12"/>
  <c r="Z17" i="12"/>
  <c r="Y17" i="12"/>
  <c r="W17" i="12"/>
  <c r="V17" i="12"/>
  <c r="T17" i="12"/>
  <c r="S17" i="12"/>
  <c r="Q17" i="12"/>
  <c r="P17" i="12"/>
  <c r="N17" i="12"/>
  <c r="M17" i="12"/>
  <c r="G17" i="12"/>
  <c r="AR16" i="12"/>
  <c r="AQ16" i="12"/>
  <c r="AO16" i="12"/>
  <c r="AN16" i="12"/>
  <c r="AL16" i="12"/>
  <c r="AK16" i="12"/>
  <c r="AI16" i="12"/>
  <c r="AH16" i="12"/>
  <c r="AF16" i="12"/>
  <c r="AE16" i="12"/>
  <c r="AC16" i="12"/>
  <c r="AB16" i="12"/>
  <c r="Z16" i="12"/>
  <c r="Y16" i="12"/>
  <c r="W16" i="12"/>
  <c r="V16" i="12"/>
  <c r="T16" i="12"/>
  <c r="S16" i="12"/>
  <c r="Q16" i="12"/>
  <c r="P16" i="12"/>
  <c r="N16" i="12"/>
  <c r="M16" i="12"/>
  <c r="G16" i="12"/>
  <c r="AR15" i="12"/>
  <c r="AQ15" i="12"/>
  <c r="AO15" i="12"/>
  <c r="AN15" i="12"/>
  <c r="AL15" i="12"/>
  <c r="AK15" i="12"/>
  <c r="AI15" i="12"/>
  <c r="AH15" i="12"/>
  <c r="AF15" i="12"/>
  <c r="AE15" i="12"/>
  <c r="AC15" i="12"/>
  <c r="AB15" i="12"/>
  <c r="Z15" i="12"/>
  <c r="Y15" i="12"/>
  <c r="W15" i="12"/>
  <c r="V15" i="12"/>
  <c r="T15" i="12"/>
  <c r="S15" i="12"/>
  <c r="Q15" i="12"/>
  <c r="P15" i="12"/>
  <c r="M15" i="12"/>
  <c r="L15" i="12"/>
  <c r="AR14" i="12"/>
  <c r="AQ14" i="12"/>
  <c r="AO14" i="12"/>
  <c r="AN14" i="12"/>
  <c r="AL14" i="12"/>
  <c r="AK14" i="12"/>
  <c r="AI14" i="12"/>
  <c r="AH14" i="12"/>
  <c r="AF14" i="12"/>
  <c r="AE14" i="12"/>
  <c r="AC14" i="12"/>
  <c r="AB14" i="12"/>
  <c r="Z14" i="12"/>
  <c r="Y14" i="12"/>
  <c r="W14" i="12"/>
  <c r="V14" i="12"/>
  <c r="T14" i="12"/>
  <c r="S14" i="12"/>
  <c r="Q14" i="12"/>
  <c r="P14" i="12"/>
  <c r="N14" i="12"/>
  <c r="M14" i="12"/>
  <c r="G14" i="12"/>
  <c r="AR13" i="12"/>
  <c r="AQ13" i="12"/>
  <c r="AO13" i="12"/>
  <c r="AN13" i="12"/>
  <c r="AL13" i="12"/>
  <c r="AK13" i="12"/>
  <c r="AI13" i="12"/>
  <c r="AH13" i="12"/>
  <c r="AF13" i="12"/>
  <c r="AE13" i="12"/>
  <c r="AC13" i="12"/>
  <c r="AB13" i="12"/>
  <c r="Z13" i="12"/>
  <c r="Y13" i="12"/>
  <c r="W13" i="12"/>
  <c r="V13" i="12"/>
  <c r="T13" i="12"/>
  <c r="S13" i="12"/>
  <c r="Q13" i="12"/>
  <c r="P13" i="12"/>
  <c r="N13" i="12"/>
  <c r="M13" i="12"/>
  <c r="G13" i="12"/>
  <c r="AR12" i="12"/>
  <c r="AQ12" i="12"/>
  <c r="AO12" i="12"/>
  <c r="AN12" i="12"/>
  <c r="AL12" i="12"/>
  <c r="AK12" i="12"/>
  <c r="AI12" i="12"/>
  <c r="AH12" i="12"/>
  <c r="AF12" i="12"/>
  <c r="AE12" i="12"/>
  <c r="AC12" i="12"/>
  <c r="AB12" i="12"/>
  <c r="Z12" i="12"/>
  <c r="Y12" i="12"/>
  <c r="W12" i="12"/>
  <c r="V12" i="12"/>
  <c r="T12" i="12"/>
  <c r="S12" i="12"/>
  <c r="Q12" i="12"/>
  <c r="P12" i="12"/>
  <c r="M12" i="12"/>
  <c r="L12" i="12"/>
  <c r="AR11" i="12"/>
  <c r="AQ11" i="12"/>
  <c r="AP49" i="12" s="1"/>
  <c r="AO11" i="12"/>
  <c r="AN11" i="12"/>
  <c r="AM49" i="12" s="1"/>
  <c r="AL11" i="12"/>
  <c r="AK11" i="12"/>
  <c r="AJ49" i="12" s="1"/>
  <c r="AI11" i="12"/>
  <c r="AH11" i="12"/>
  <c r="AG49" i="12" s="1"/>
  <c r="AF11" i="12"/>
  <c r="AE11" i="12"/>
  <c r="AD49" i="12" s="1"/>
  <c r="AC11" i="12"/>
  <c r="AB11" i="12"/>
  <c r="AA49" i="12" s="1"/>
  <c r="Z11" i="12"/>
  <c r="Y11" i="12"/>
  <c r="X49" i="12" s="1"/>
  <c r="W11" i="12"/>
  <c r="V11" i="12"/>
  <c r="U49" i="12" s="1"/>
  <c r="T11" i="12"/>
  <c r="S11" i="12"/>
  <c r="R49" i="12" s="1"/>
  <c r="Q11" i="12"/>
  <c r="P11" i="12"/>
  <c r="O49" i="12" s="1"/>
  <c r="N11" i="12"/>
  <c r="M11" i="12"/>
  <c r="L49" i="12" s="1"/>
  <c r="G11" i="12"/>
  <c r="G49" i="12" s="1"/>
  <c r="AG50" i="12" l="1"/>
  <c r="U50" i="12"/>
  <c r="G50" i="12"/>
  <c r="L51" i="12" s="1"/>
  <c r="AP50" i="12"/>
  <c r="AD50" i="12"/>
  <c r="R50" i="12"/>
  <c r="AM50" i="12"/>
  <c r="AA50" i="12"/>
  <c r="O50" i="12"/>
  <c r="AJ50" i="12"/>
  <c r="X50" i="12"/>
  <c r="L50" i="12"/>
</calcChain>
</file>

<file path=xl/sharedStrings.xml><?xml version="1.0" encoding="utf-8"?>
<sst xmlns="http://schemas.openxmlformats.org/spreadsheetml/2006/main" count="813" uniqueCount="465">
  <si>
    <t>Package</t>
  </si>
  <si>
    <t>025100</t>
  </si>
  <si>
    <t>Vacuum Waste Collection</t>
  </si>
  <si>
    <t>033053</t>
  </si>
  <si>
    <t>Screed</t>
  </si>
  <si>
    <t>033533</t>
  </si>
  <si>
    <t>Stamped Concrete</t>
  </si>
  <si>
    <t>034000</t>
  </si>
  <si>
    <t xml:space="preserve">Precast Concrete </t>
  </si>
  <si>
    <t>034500</t>
  </si>
  <si>
    <t>Precast Concrete crown wall</t>
  </si>
  <si>
    <t>Precast Concrete Element</t>
  </si>
  <si>
    <t>034900</t>
  </si>
  <si>
    <t>GFRC cladding</t>
  </si>
  <si>
    <t>044200</t>
  </si>
  <si>
    <t>Brick Cladding</t>
  </si>
  <si>
    <t>Slate / Stone cladding</t>
  </si>
  <si>
    <t>053000</t>
  </si>
  <si>
    <t>Structural Steel Work</t>
  </si>
  <si>
    <t>Structural Steelwork</t>
  </si>
  <si>
    <t>053500</t>
  </si>
  <si>
    <t>Design and Construct of Skate and BMX Track</t>
  </si>
  <si>
    <t>055000</t>
  </si>
  <si>
    <t>Metal Works</t>
  </si>
  <si>
    <t>Metalworks</t>
  </si>
  <si>
    <t>055100</t>
  </si>
  <si>
    <t>Roof Metal Staircase Ladder</t>
  </si>
  <si>
    <t>055300</t>
  </si>
  <si>
    <t>SS Grating Works</t>
  </si>
  <si>
    <t>061519</t>
  </si>
  <si>
    <t xml:space="preserve">Timber Decking </t>
  </si>
  <si>
    <t>064000</t>
  </si>
  <si>
    <t>Joinery Works</t>
  </si>
  <si>
    <t>064200</t>
  </si>
  <si>
    <t>Timber cladding</t>
  </si>
  <si>
    <t>064900</t>
  </si>
  <si>
    <t>Timber Works ( Pergola and Screen)</t>
  </si>
  <si>
    <t>068316</t>
  </si>
  <si>
    <t>GRC / GRP Works</t>
  </si>
  <si>
    <t>GRC Cladding Panel</t>
  </si>
  <si>
    <t>GRC Works</t>
  </si>
  <si>
    <t>070000</t>
  </si>
  <si>
    <t>Waterproofing works</t>
  </si>
  <si>
    <t>071000</t>
  </si>
  <si>
    <t>Service Tunnel Joint Treatment</t>
  </si>
  <si>
    <t>072400</t>
  </si>
  <si>
    <t>EIFS Works</t>
  </si>
  <si>
    <t>075000</t>
  </si>
  <si>
    <t>Roof &amp; Wet Water Proofing</t>
  </si>
  <si>
    <t>Roof Waterproofing works</t>
  </si>
  <si>
    <t>076400</t>
  </si>
  <si>
    <t>Metal cladding</t>
  </si>
  <si>
    <t>Metallic Cladding &amp; Composite Ceiling</t>
  </si>
  <si>
    <t>Modular Panel System</t>
  </si>
  <si>
    <t>081000</t>
  </si>
  <si>
    <t>Doors &amp; Windows</t>
  </si>
  <si>
    <t>Sliding &amp; Hinged Doors</t>
  </si>
  <si>
    <t>081300</t>
  </si>
  <si>
    <t>Metal Doors</t>
  </si>
  <si>
    <t>083300</t>
  </si>
  <si>
    <t>Steel Door &amp; Roller Shutter</t>
  </si>
  <si>
    <t>083500</t>
  </si>
  <si>
    <t>Folding Doors</t>
  </si>
  <si>
    <t>Hufcor (movable doors)</t>
  </si>
  <si>
    <t>084400</t>
  </si>
  <si>
    <t>Glass and Aluminium Works</t>
  </si>
  <si>
    <t>085113</t>
  </si>
  <si>
    <t>Aluminium Works - Doors, Windows and Metal Canopies</t>
  </si>
  <si>
    <t>086223</t>
  </si>
  <si>
    <t>Architectural Metal Works - Metal pergola, Stairs, Link bridge, Metal cladding, Metal mesh, Shaft riser, Signage tower</t>
  </si>
  <si>
    <t>087000</t>
  </si>
  <si>
    <t>Timber Doors &amp; Ironmongery</t>
  </si>
  <si>
    <t>089000</t>
  </si>
  <si>
    <t>Aluminium Louvers Works</t>
  </si>
  <si>
    <t>089100</t>
  </si>
  <si>
    <t>Louvres</t>
  </si>
  <si>
    <t>092100</t>
  </si>
  <si>
    <t>Final Fit Out Works</t>
  </si>
  <si>
    <t>Fit out Works</t>
  </si>
  <si>
    <t>092400</t>
  </si>
  <si>
    <t>Render</t>
  </si>
  <si>
    <t>095000</t>
  </si>
  <si>
    <t>Ceilings &amp; Partitions</t>
  </si>
  <si>
    <t>095114</t>
  </si>
  <si>
    <t>Stretch Ceiling &amp; LED Light</t>
  </si>
  <si>
    <t>Stretched ceiling fabric (plastic)</t>
  </si>
  <si>
    <t>095613</t>
  </si>
  <si>
    <t>Gypsum Flase Ceiling</t>
  </si>
  <si>
    <t>095616</t>
  </si>
  <si>
    <t>Metal Mesh Ceilings</t>
  </si>
  <si>
    <t>096400</t>
  </si>
  <si>
    <t>Timber Decking</t>
  </si>
  <si>
    <t>096516</t>
  </si>
  <si>
    <t>Safety Rubber Flooring</t>
  </si>
  <si>
    <t>Vinyl Flooring Works</t>
  </si>
  <si>
    <t>096700</t>
  </si>
  <si>
    <t>Traffic Coating</t>
  </si>
  <si>
    <t>096800</t>
  </si>
  <si>
    <t>Carpet</t>
  </si>
  <si>
    <t>096900</t>
  </si>
  <si>
    <t>Raised Access Floors</t>
  </si>
  <si>
    <t>097500</t>
  </si>
  <si>
    <t>Stone Cladding</t>
  </si>
  <si>
    <t>Stone Finishes Works</t>
  </si>
  <si>
    <t>099100</t>
  </si>
  <si>
    <t>Painting</t>
  </si>
  <si>
    <t>Painting Works</t>
  </si>
  <si>
    <t>Steel coating / painting</t>
  </si>
  <si>
    <t>101400</t>
  </si>
  <si>
    <t>Signage / Wayfinding</t>
  </si>
  <si>
    <t>Signage Letters / Panel</t>
  </si>
  <si>
    <t>Signages Works</t>
  </si>
  <si>
    <t>107300</t>
  </si>
  <si>
    <t>Shade /Air Ceill Works</t>
  </si>
  <si>
    <t>Shade structure</t>
  </si>
  <si>
    <t>Shade Structures</t>
  </si>
  <si>
    <t>111200</t>
  </si>
  <si>
    <t>Car Park Management System</t>
  </si>
  <si>
    <t>113200</t>
  </si>
  <si>
    <t>Kitchen Equipments</t>
  </si>
  <si>
    <t>116000</t>
  </si>
  <si>
    <t xml:space="preserve">Water Features </t>
  </si>
  <si>
    <t>116800</t>
  </si>
  <si>
    <t>Childrens Play Equipments</t>
  </si>
  <si>
    <t>116813</t>
  </si>
  <si>
    <t>Playground Equipment</t>
  </si>
  <si>
    <t>131100</t>
  </si>
  <si>
    <t xml:space="preserve">Pool &amp; Water Features </t>
  </si>
  <si>
    <t>133100</t>
  </si>
  <si>
    <t>Tensioned fabric structure</t>
  </si>
  <si>
    <t>133300</t>
  </si>
  <si>
    <t>Diagrid Roof Package</t>
  </si>
  <si>
    <t>142000</t>
  </si>
  <si>
    <t>Elevators &amp; Escalators</t>
  </si>
  <si>
    <t>230000</t>
  </si>
  <si>
    <t>District Cooling</t>
  </si>
  <si>
    <t>MEP</t>
  </si>
  <si>
    <t xml:space="preserve">MEP Services to Building N23 including Chillers </t>
  </si>
  <si>
    <t>MEPD Works</t>
  </si>
  <si>
    <t>236400</t>
  </si>
  <si>
    <t>Chiller Plant Design &amp; Build</t>
  </si>
  <si>
    <t>265000</t>
  </si>
  <si>
    <t>Light Fittings</t>
  </si>
  <si>
    <t>265600</t>
  </si>
  <si>
    <t>Façade/Landscape lightings</t>
  </si>
  <si>
    <t>312319</t>
  </si>
  <si>
    <t>Dewatering</t>
  </si>
  <si>
    <t>313116</t>
  </si>
  <si>
    <t>Anti Termite</t>
  </si>
  <si>
    <t>313600</t>
  </si>
  <si>
    <t>Gabion</t>
  </si>
  <si>
    <t>Hardwood cutlog filled gabion wall system</t>
  </si>
  <si>
    <t>314100</t>
  </si>
  <si>
    <t>Shoring</t>
  </si>
  <si>
    <t>315600</t>
  </si>
  <si>
    <t>Betontop Screed Finish</t>
  </si>
  <si>
    <t>321400</t>
  </si>
  <si>
    <t>Hard &amp; Soft Landscaping</t>
  </si>
  <si>
    <t>Hard Landscaping Works</t>
  </si>
  <si>
    <t>323126</t>
  </si>
  <si>
    <t>Link Weld Mesh Fence</t>
  </si>
  <si>
    <t>328000</t>
  </si>
  <si>
    <t>Landscaping &amp; Irrigation</t>
  </si>
  <si>
    <t>329400</t>
  </si>
  <si>
    <t>Landscape Furniture</t>
  </si>
  <si>
    <t>347100</t>
  </si>
  <si>
    <t>Crash Barrier</t>
  </si>
  <si>
    <t>Infrastructure Works</t>
  </si>
  <si>
    <t>413600</t>
  </si>
  <si>
    <t>Testing &amp; Commissioning of MEP</t>
  </si>
  <si>
    <t>414000</t>
  </si>
  <si>
    <t>Container Works</t>
  </si>
  <si>
    <t>CSI Code</t>
  </si>
  <si>
    <t>CSI Heading</t>
  </si>
  <si>
    <t>Vacuum Sweeping Cleaning Decontamination</t>
  </si>
  <si>
    <t>Miscellaneous Cast-in-Place Concrete</t>
  </si>
  <si>
    <t>Stamped Concrete Finishing</t>
  </si>
  <si>
    <t>Precast Concrete</t>
  </si>
  <si>
    <t>Precast Architectural Concrete</t>
  </si>
  <si>
    <t>Glass-Fiber-Reinforced Concrete</t>
  </si>
  <si>
    <t>Exterior Stone Cladding</t>
  </si>
  <si>
    <t>Metal Decking</t>
  </si>
  <si>
    <t>Raceway Decking Assemblies</t>
  </si>
  <si>
    <t>Metal Fabrications</t>
  </si>
  <si>
    <t>Metal Stairs</t>
  </si>
  <si>
    <t>Metal Gratings</t>
  </si>
  <si>
    <t>Architectural Woodwork</t>
  </si>
  <si>
    <t>Wood Paneling</t>
  </si>
  <si>
    <t>Wood Screens and Exterior Wood Shutters</t>
  </si>
  <si>
    <t>Fiberglass Reinforced Paneling</t>
  </si>
  <si>
    <t>Thermal and Moisture Protection</t>
  </si>
  <si>
    <t>Dampproofing and Waterproofing</t>
  </si>
  <si>
    <t>Exterior Insulation and Finish Systems</t>
  </si>
  <si>
    <t>Membrane Roofing</t>
  </si>
  <si>
    <t>Sheet Metal Wall Cladding</t>
  </si>
  <si>
    <t>Doors and Frames</t>
  </si>
  <si>
    <t>Coiling Doors and Grilles</t>
  </si>
  <si>
    <t>Folding Doors and Grilles</t>
  </si>
  <si>
    <t>Curtain Wall and Glazed Assemblies</t>
  </si>
  <si>
    <t>Aluminum Windows</t>
  </si>
  <si>
    <t>Tubular Skylights</t>
  </si>
  <si>
    <t>Hardware</t>
  </si>
  <si>
    <t>Louvers and Vents</t>
  </si>
  <si>
    <t>Louvers</t>
  </si>
  <si>
    <t>Plaster and Gypsum Board Assemblies</t>
  </si>
  <si>
    <t>Cement Plastering</t>
  </si>
  <si>
    <t>Ceilings</t>
  </si>
  <si>
    <t>Acoustical Fabric-Faced Panel Ceilings</t>
  </si>
  <si>
    <t>Gypsum-Panel Textured Ceilings</t>
  </si>
  <si>
    <t>Metal-Panel Textured Ceilings</t>
  </si>
  <si>
    <t>Wood Flooring</t>
  </si>
  <si>
    <t>Resilient Sheet Flooring</t>
  </si>
  <si>
    <t>Fluid-Applied Flooring</t>
  </si>
  <si>
    <t>Carpeting</t>
  </si>
  <si>
    <t>Access Flooring</t>
  </si>
  <si>
    <t>Stone Facing</t>
  </si>
  <si>
    <t>Signage</t>
  </si>
  <si>
    <t>Protective Covers</t>
  </si>
  <si>
    <t>Parking Control Equipment</t>
  </si>
  <si>
    <t>Unit Kitchens</t>
  </si>
  <si>
    <t>Entertainment and Recreation Equipment</t>
  </si>
  <si>
    <t>Play Field Equipment and Structures</t>
  </si>
  <si>
    <t>Swimming Pools</t>
  </si>
  <si>
    <t>Fabric Structures</t>
  </si>
  <si>
    <t>Geodesic Structures</t>
  </si>
  <si>
    <t>Elevators</t>
  </si>
  <si>
    <t>Heating, Ventilating, and Air Conditioning (HVAC)</t>
  </si>
  <si>
    <t>Packaged Water Chillers</t>
  </si>
  <si>
    <t>Lighting</t>
  </si>
  <si>
    <t>Exterior Lighting</t>
  </si>
  <si>
    <t>Termite Control</t>
  </si>
  <si>
    <t>Gabions</t>
  </si>
  <si>
    <t>Slurry Walls</t>
  </si>
  <si>
    <t>Unit Paving</t>
  </si>
  <si>
    <t>Wire Fences and Gates</t>
  </si>
  <si>
    <t>Irrigation</t>
  </si>
  <si>
    <t>Planting Accessories</t>
  </si>
  <si>
    <t>Roadway Construction</t>
  </si>
  <si>
    <t>Assembly and Testing Equipment</t>
  </si>
  <si>
    <t>Subcontractor works</t>
  </si>
  <si>
    <t>Material Enquiry</t>
  </si>
  <si>
    <t>Waterproofing substructure</t>
  </si>
  <si>
    <t>Laboratory</t>
  </si>
  <si>
    <t>Anti termite</t>
  </si>
  <si>
    <t>Foam work scaffolding</t>
  </si>
  <si>
    <t>GRP lining</t>
  </si>
  <si>
    <t>paint and false ceiling subcon</t>
  </si>
  <si>
    <t xml:space="preserve">Landscaping </t>
  </si>
  <si>
    <t>chainlink fence</t>
  </si>
  <si>
    <t>interior fitout</t>
  </si>
  <si>
    <t>structural steel</t>
  </si>
  <si>
    <t>cubicles</t>
  </si>
  <si>
    <t>Aluminium and glazing</t>
  </si>
  <si>
    <t>Handrail</t>
  </si>
  <si>
    <t>steel door</t>
  </si>
  <si>
    <t>Wooden door</t>
  </si>
  <si>
    <t>tile installation</t>
  </si>
  <si>
    <t>Building Cleaning</t>
  </si>
  <si>
    <t>Shades</t>
  </si>
  <si>
    <t>Pargola</t>
  </si>
  <si>
    <t>mashrabiya</t>
  </si>
  <si>
    <t>Plastering subcon</t>
  </si>
  <si>
    <t>Asphalt work</t>
  </si>
  <si>
    <t>Road Marking</t>
  </si>
  <si>
    <t>Interlock installation</t>
  </si>
  <si>
    <t>Concrete</t>
  </si>
  <si>
    <t>Steel</t>
  </si>
  <si>
    <t>Block</t>
  </si>
  <si>
    <t>Blocks</t>
  </si>
  <si>
    <t>sand</t>
  </si>
  <si>
    <t>Polythene sheet</t>
  </si>
  <si>
    <t>water stopper</t>
  </si>
  <si>
    <t>false ceiling suppliers</t>
  </si>
  <si>
    <t>Construction chemicals</t>
  </si>
  <si>
    <t>Tower crane</t>
  </si>
  <si>
    <t>Block work accessories</t>
  </si>
  <si>
    <t>Flexcell board</t>
  </si>
  <si>
    <t>Grout injection hose</t>
  </si>
  <si>
    <t>Tile supplier</t>
  </si>
  <si>
    <t>Gym equipments</t>
  </si>
  <si>
    <t>kids play area equipments</t>
  </si>
  <si>
    <t>expansion joint profiles</t>
  </si>
  <si>
    <t>door hardware</t>
  </si>
  <si>
    <t>Acrylic solid surface</t>
  </si>
  <si>
    <t>Insulation</t>
  </si>
  <si>
    <t>Office furniture</t>
  </si>
  <si>
    <t>vinyl flooring &amp; Carpet</t>
  </si>
  <si>
    <t>Bldg material trdng</t>
  </si>
  <si>
    <t>hospital equipments</t>
  </si>
  <si>
    <t>Tile adhesives &amp; grout</t>
  </si>
  <si>
    <t>Waterproofing material</t>
  </si>
  <si>
    <t>Paint</t>
  </si>
  <si>
    <t>geo textile</t>
  </si>
  <si>
    <t>rubber flooring</t>
  </si>
  <si>
    <t>Epoxy floor coating</t>
  </si>
  <si>
    <t>cement board calcium</t>
  </si>
  <si>
    <t>Mirror</t>
  </si>
  <si>
    <t>Cement Clustra</t>
  </si>
  <si>
    <t>Spray PU material</t>
  </si>
  <si>
    <t>Wooden Flooring</t>
  </si>
  <si>
    <t>speed stopper &amp; corner guards</t>
  </si>
  <si>
    <t>Ready mix plaster</t>
  </si>
  <si>
    <t>Signages</t>
  </si>
  <si>
    <t>Back to enquiry page</t>
  </si>
  <si>
    <t>back to enquiry page</t>
  </si>
  <si>
    <t>PQP,Envr Conslt</t>
  </si>
  <si>
    <t>Services</t>
  </si>
  <si>
    <t>Contractor login enquiry page</t>
  </si>
  <si>
    <t>Contractor login page</t>
  </si>
  <si>
    <t xml:space="preserve">Create Project </t>
  </si>
  <si>
    <t xml:space="preserve">Project List </t>
  </si>
  <si>
    <t>Enquiry Page</t>
  </si>
  <si>
    <t>Back</t>
  </si>
  <si>
    <t>Sl no</t>
  </si>
  <si>
    <t xml:space="preserve">Projects </t>
  </si>
  <si>
    <t>Consultant</t>
  </si>
  <si>
    <t>Client</t>
  </si>
  <si>
    <t>Contractor Project list</t>
  </si>
  <si>
    <t>Project creation</t>
  </si>
  <si>
    <t>Project Name</t>
  </si>
  <si>
    <t>Location</t>
  </si>
  <si>
    <t>Adress</t>
  </si>
  <si>
    <t>Client details</t>
  </si>
  <si>
    <t>Consultant Details</t>
  </si>
  <si>
    <t>Contractor Details</t>
  </si>
  <si>
    <t>Project Start date</t>
  </si>
  <si>
    <t>Project End date</t>
  </si>
  <si>
    <t>Attachments</t>
  </si>
  <si>
    <t>Specification</t>
  </si>
  <si>
    <t>Drawings</t>
  </si>
  <si>
    <t>Schedule</t>
  </si>
  <si>
    <t>BOQ</t>
  </si>
  <si>
    <t>Bid comparison</t>
  </si>
  <si>
    <t>CSI code</t>
  </si>
  <si>
    <t>Packages</t>
  </si>
  <si>
    <t xml:space="preserve">Bids </t>
  </si>
  <si>
    <t>xxxxx</t>
  </si>
  <si>
    <t>Send enquiry</t>
  </si>
  <si>
    <t>Basic enquiry page</t>
  </si>
  <si>
    <t>Select Package code</t>
  </si>
  <si>
    <t>Selection pane with CSI code and names</t>
  </si>
  <si>
    <t>Select project name</t>
  </si>
  <si>
    <t>Selection pane showing list of project</t>
  </si>
  <si>
    <t>Remarks</t>
  </si>
  <si>
    <t>once selected include basic details to the enquiry RFQ</t>
  </si>
  <si>
    <t xml:space="preserve">RFQ page </t>
  </si>
  <si>
    <t xml:space="preserve">open RFQ format page to edit items. </t>
  </si>
  <si>
    <t>Enquiry</t>
  </si>
  <si>
    <t>Boq page</t>
  </si>
  <si>
    <t>put as optional (RFQ basic format contains BOQ)</t>
  </si>
  <si>
    <t xml:space="preserve">Put as optional  </t>
  </si>
  <si>
    <t>Project schedule</t>
  </si>
  <si>
    <t>Back to subcontractor works</t>
  </si>
  <si>
    <t>back to materials</t>
  </si>
  <si>
    <t>Compliance statement</t>
  </si>
  <si>
    <t xml:space="preserve">Give option to prepare a compliance statement </t>
  </si>
  <si>
    <t>this should be mandatory for the subcontractor to sign and stamp for submitting the quotations</t>
  </si>
  <si>
    <t>Description</t>
  </si>
  <si>
    <t>Budget</t>
  </si>
  <si>
    <t>Actual</t>
  </si>
  <si>
    <t>Item</t>
  </si>
  <si>
    <t>L</t>
  </si>
  <si>
    <t>H</t>
  </si>
  <si>
    <t>Qty</t>
  </si>
  <si>
    <t>Rate</t>
  </si>
  <si>
    <t>Total</t>
  </si>
  <si>
    <t>Width</t>
  </si>
  <si>
    <t>Height</t>
  </si>
  <si>
    <t>Unit</t>
  </si>
  <si>
    <t>Price</t>
  </si>
  <si>
    <t>sqm rate</t>
  </si>
  <si>
    <t>I</t>
  </si>
  <si>
    <t>Aluminium Windows</t>
  </si>
  <si>
    <t>W 01</t>
  </si>
  <si>
    <t>nos</t>
  </si>
  <si>
    <t>W 01a</t>
  </si>
  <si>
    <t>W 02</t>
  </si>
  <si>
    <t>W 03</t>
  </si>
  <si>
    <t>W 03a</t>
  </si>
  <si>
    <t>W 04</t>
  </si>
  <si>
    <t>W 05</t>
  </si>
  <si>
    <t>W 06</t>
  </si>
  <si>
    <t>W 07</t>
  </si>
  <si>
    <t>W 07a</t>
  </si>
  <si>
    <t>W 08</t>
  </si>
  <si>
    <t>W 09</t>
  </si>
  <si>
    <t>II</t>
  </si>
  <si>
    <t>Aluminium Ventilation</t>
  </si>
  <si>
    <t>V 01</t>
  </si>
  <si>
    <t>V 02</t>
  </si>
  <si>
    <t>III</t>
  </si>
  <si>
    <t>Aluminium doors</t>
  </si>
  <si>
    <t>D6</t>
  </si>
  <si>
    <t>D7</t>
  </si>
  <si>
    <t>D8</t>
  </si>
  <si>
    <t>ALD1</t>
  </si>
  <si>
    <t>ALD2</t>
  </si>
  <si>
    <t>iron door</t>
  </si>
  <si>
    <t xml:space="preserve">D7a </t>
  </si>
  <si>
    <t>D9</t>
  </si>
  <si>
    <t>D10</t>
  </si>
  <si>
    <t>D11</t>
  </si>
  <si>
    <t>D12</t>
  </si>
  <si>
    <t>D13</t>
  </si>
  <si>
    <t>C1</t>
  </si>
  <si>
    <t>D14</t>
  </si>
  <si>
    <t>D15</t>
  </si>
  <si>
    <t>D16</t>
  </si>
  <si>
    <t>D18</t>
  </si>
  <si>
    <t>Discount</t>
  </si>
  <si>
    <t>Material used</t>
  </si>
  <si>
    <t>GULF extrusion 24mm thermal break</t>
  </si>
  <si>
    <t>Arabian Extrusion 24mm thermal break</t>
  </si>
  <si>
    <t>GULF extrusion/Al Hamad</t>
  </si>
  <si>
    <t>GULF extrusion</t>
  </si>
  <si>
    <t>Schuco</t>
  </si>
  <si>
    <t>Gutmann</t>
  </si>
  <si>
    <t>Gulf extrusion or equivalent</t>
  </si>
  <si>
    <t>Payment</t>
  </si>
  <si>
    <t>30ad, 50del &amp; 50 progress, CDC</t>
  </si>
  <si>
    <t>20 ad, rem monthly</t>
  </si>
  <si>
    <t>30ad, 60 dekivery &amp; 10 installation</t>
  </si>
  <si>
    <t>30ad, 60 dekivery &amp; 10 installation no retension</t>
  </si>
  <si>
    <t>to be discussed</t>
  </si>
  <si>
    <t>40 % ad, CDC monthly inv</t>
  </si>
  <si>
    <t>30 % ad, 70% against inv (LC)</t>
  </si>
  <si>
    <t>Comments</t>
  </si>
  <si>
    <t>U value not mentioned</t>
  </si>
  <si>
    <t>mentioned as per specification</t>
  </si>
  <si>
    <t>as per Estidama requirement</t>
  </si>
  <si>
    <t>Thermal break U value not mentioned</t>
  </si>
  <si>
    <t>Thermal break but wont meet U value</t>
  </si>
  <si>
    <t>agreed that they will meet 1.87 U value</t>
  </si>
  <si>
    <t>*</t>
  </si>
  <si>
    <t>Total Project</t>
  </si>
  <si>
    <t>TOTAL</t>
  </si>
  <si>
    <t>Less deminise</t>
  </si>
  <si>
    <t>Gain/Loss</t>
  </si>
  <si>
    <t>Cost savings (budget-lowest)</t>
  </si>
  <si>
    <r>
      <rPr>
        <b/>
        <sz val="11"/>
        <rFont val="Calibri"/>
        <family val="2"/>
      </rPr>
      <t>PROJECT:</t>
    </r>
    <r>
      <rPr>
        <sz val="11"/>
        <rFont val="Calibri"/>
        <family val="2"/>
      </rPr>
      <t xml:space="preserve">  xxxxxxxxxxx</t>
    </r>
  </si>
  <si>
    <r>
      <rPr>
        <b/>
        <sz val="11"/>
        <rFont val="Calibri"/>
        <family val="2"/>
      </rPr>
      <t>CONSULTANT:</t>
    </r>
    <r>
      <rPr>
        <sz val="11"/>
        <rFont val="Calibri"/>
        <family val="2"/>
      </rPr>
      <t xml:space="preserve">  xxxxxxxx</t>
    </r>
  </si>
  <si>
    <r>
      <rPr>
        <b/>
        <sz val="11"/>
        <rFont val="Calibri"/>
        <family val="2"/>
      </rPr>
      <t>CONTRACTOR:</t>
    </r>
    <r>
      <rPr>
        <sz val="11"/>
        <rFont val="Calibri"/>
        <family val="2"/>
      </rPr>
      <t xml:space="preserve">   xxxxxxxxxxxxxxxxxx</t>
    </r>
  </si>
  <si>
    <r>
      <rPr>
        <b/>
        <sz val="12"/>
        <rFont val="Calibri"/>
        <family val="2"/>
      </rPr>
      <t>Subject</t>
    </r>
    <r>
      <rPr>
        <sz val="12"/>
        <rFont val="Calibri"/>
        <family val="2"/>
      </rPr>
      <t>:</t>
    </r>
    <r>
      <rPr>
        <sz val="12"/>
        <color rgb="FFFF0000"/>
        <rFont val="Calibri"/>
        <family val="2"/>
      </rPr>
      <t>Package name</t>
    </r>
  </si>
  <si>
    <t>Company name 1</t>
  </si>
  <si>
    <t>Company name 2</t>
  </si>
  <si>
    <t>Company name 2 rev 2</t>
  </si>
  <si>
    <t>Company name 3</t>
  </si>
  <si>
    <t>Company name 4</t>
  </si>
  <si>
    <t>Company name 5</t>
  </si>
  <si>
    <t>Company name 5 rev 01</t>
  </si>
  <si>
    <t>Company name 5 rev 2</t>
  </si>
  <si>
    <t>Company name 6</t>
  </si>
  <si>
    <t>Company name 7</t>
  </si>
  <si>
    <t>Company name 6 rev 1</t>
  </si>
  <si>
    <t>Software recommended price</t>
  </si>
  <si>
    <t>put rates as per previous values data base</t>
  </si>
  <si>
    <t>Signature pane</t>
  </si>
  <si>
    <t>Created By</t>
  </si>
  <si>
    <t>Cost controller sign</t>
  </si>
  <si>
    <t>Planner Sign</t>
  </si>
  <si>
    <t>Procurement Manger Sign</t>
  </si>
  <si>
    <t>Commercial Manger Sign</t>
  </si>
  <si>
    <t>Board sign/Final Authority sign</t>
  </si>
  <si>
    <t>Back to supply of materials</t>
  </si>
  <si>
    <t>Bid comparison page for each item should be automatically created. And for the same the RFQ page should have BOQ and the same items to be listed in this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</si>
</sst>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F800]dddd\,\ mmmm\ dd\,\ yyyy"/>
  </numFmts>
  <fonts count="2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name val="돋움"/>
      <family val="3"/>
      <charset val="129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11"/>
      <color rgb="FFFF0000"/>
      <name val="Times New Roman"/>
      <family val="1"/>
    </font>
    <font>
      <sz val="16"/>
      <name val="Times New Roman"/>
      <family val="1"/>
    </font>
    <font>
      <sz val="16"/>
      <name val="Calibri"/>
      <family val="2"/>
      <scheme val="minor"/>
    </font>
    <font>
      <sz val="12"/>
      <color rgb="FFFF0000"/>
      <name val="Calibri"/>
      <family val="2"/>
    </font>
    <font>
      <b/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164" fontId="0" fillId="0" borderId="0"/>
    <xf numFmtId="43" fontId="2" fillId="0" borderId="0" applyFont="0" applyFill="0" applyBorder="0" applyAlignment="0" applyProtection="0"/>
    <xf numFmtId="164" fontId="7" fillId="0" borderId="0" applyNumberFormat="0" applyFill="0" applyBorder="0" applyAlignment="0" applyProtection="0"/>
    <xf numFmtId="0" fontId="13" fillId="0" borderId="0">
      <alignment vertical="center"/>
    </xf>
    <xf numFmtId="0" fontId="1" fillId="0" borderId="0"/>
  </cellStyleXfs>
  <cellXfs count="143">
    <xf numFmtId="164" fontId="0" fillId="0" borderId="0" xfId="0"/>
    <xf numFmtId="164" fontId="0" fillId="0" borderId="0" xfId="0" applyAlignment="1">
      <alignment wrapText="1"/>
    </xf>
    <xf numFmtId="0" fontId="0" fillId="0" borderId="0" xfId="0" applyNumberFormat="1"/>
    <xf numFmtId="164" fontId="6" fillId="0" borderId="0" xfId="0" applyFont="1"/>
    <xf numFmtId="49" fontId="0" fillId="0" borderId="0" xfId="0" applyNumberFormat="1"/>
    <xf numFmtId="164" fontId="7" fillId="0" borderId="0" xfId="2"/>
    <xf numFmtId="164" fontId="0" fillId="0" borderId="0" xfId="0" applyFill="1"/>
    <xf numFmtId="164" fontId="0" fillId="0" borderId="1" xfId="0" applyBorder="1"/>
    <xf numFmtId="164" fontId="0" fillId="0" borderId="1" xfId="0" applyFill="1" applyBorder="1"/>
    <xf numFmtId="164" fontId="0" fillId="0" borderId="0" xfId="0" applyBorder="1"/>
    <xf numFmtId="164" fontId="0" fillId="3" borderId="0" xfId="0" applyFill="1"/>
    <xf numFmtId="164" fontId="7" fillId="0" borderId="1" xfId="2" applyBorder="1"/>
    <xf numFmtId="164" fontId="10" fillId="0" borderId="5" xfId="0" applyFont="1" applyBorder="1" applyAlignment="1"/>
    <xf numFmtId="164" fontId="10" fillId="0" borderId="5" xfId="0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right"/>
    </xf>
    <xf numFmtId="43" fontId="10" fillId="0" borderId="5" xfId="1" applyFont="1" applyBorder="1" applyAlignment="1">
      <alignment horizontal="right"/>
    </xf>
    <xf numFmtId="18" fontId="10" fillId="0" borderId="5" xfId="1" applyNumberFormat="1" applyFont="1" applyBorder="1" applyAlignment="1">
      <alignment horizontal="right"/>
    </xf>
    <xf numFmtId="164" fontId="11" fillId="0" borderId="5" xfId="0" applyFont="1" applyBorder="1" applyAlignment="1">
      <alignment vertical="center"/>
    </xf>
    <xf numFmtId="164" fontId="11" fillId="0" borderId="5" xfId="0" applyFont="1" applyBorder="1" applyAlignment="1">
      <alignment horizontal="center" vertical="center"/>
    </xf>
    <xf numFmtId="43" fontId="11" fillId="0" borderId="5" xfId="1" applyFont="1" applyBorder="1" applyAlignment="1">
      <alignment horizontal="right" vertical="center"/>
    </xf>
    <xf numFmtId="12" fontId="14" fillId="2" borderId="1" xfId="3" applyNumberFormat="1" applyFont="1" applyFill="1" applyBorder="1" applyAlignment="1">
      <alignment horizontal="center" vertical="center"/>
    </xf>
    <xf numFmtId="164" fontId="15" fillId="0" borderId="7" xfId="0" applyFont="1" applyBorder="1" applyAlignment="1">
      <alignment horizontal="center" vertical="center" wrapText="1"/>
    </xf>
    <xf numFmtId="164" fontId="15" fillId="0" borderId="1" xfId="0" applyFont="1" applyBorder="1" applyAlignment="1">
      <alignment horizontal="center" vertical="center" wrapText="1"/>
    </xf>
    <xf numFmtId="12" fontId="15" fillId="2" borderId="3" xfId="3" applyNumberFormat="1" applyFont="1" applyFill="1" applyBorder="1" applyAlignment="1">
      <alignment horizontal="center" vertical="center"/>
    </xf>
    <xf numFmtId="43" fontId="14" fillId="2" borderId="3" xfId="1" applyFont="1" applyFill="1" applyBorder="1" applyAlignment="1">
      <alignment horizontal="center" vertical="center" wrapText="1"/>
    </xf>
    <xf numFmtId="43" fontId="14" fillId="2" borderId="3" xfId="1" applyFont="1" applyFill="1" applyBorder="1" applyAlignment="1">
      <alignment horizontal="right" vertical="center" wrapText="1" shrinkToFit="1"/>
    </xf>
    <xf numFmtId="12" fontId="14" fillId="2" borderId="3" xfId="3" applyNumberFormat="1" applyFont="1" applyFill="1" applyBorder="1" applyAlignment="1">
      <alignment horizontal="center" vertical="center"/>
    </xf>
    <xf numFmtId="12" fontId="14" fillId="2" borderId="7" xfId="3" applyNumberFormat="1" applyFont="1" applyFill="1" applyBorder="1" applyAlignment="1">
      <alignment horizontal="center" vertical="center"/>
    </xf>
    <xf numFmtId="0" fontId="0" fillId="2" borderId="1" xfId="4" applyFont="1" applyFill="1" applyBorder="1" applyAlignment="1">
      <alignment horizontal="left"/>
    </xf>
    <xf numFmtId="43" fontId="15" fillId="2" borderId="7" xfId="1" applyFont="1" applyFill="1" applyBorder="1" applyAlignment="1">
      <alignment horizontal="center" vertical="center"/>
    </xf>
    <xf numFmtId="43" fontId="0" fillId="2" borderId="7" xfId="1" applyFont="1" applyFill="1" applyBorder="1" applyAlignment="1"/>
    <xf numFmtId="43" fontId="15" fillId="2" borderId="7" xfId="1" applyFont="1" applyFill="1" applyBorder="1" applyAlignment="1"/>
    <xf numFmtId="164" fontId="15" fillId="2" borderId="7" xfId="0" applyFont="1" applyFill="1" applyBorder="1" applyAlignment="1">
      <alignment horizontal="center" vertical="center"/>
    </xf>
    <xf numFmtId="43" fontId="15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right" vertical="center"/>
    </xf>
    <xf numFmtId="0" fontId="0" fillId="2" borderId="7" xfId="4" applyFont="1" applyFill="1" applyBorder="1" applyAlignment="1">
      <alignment horizontal="center" vertical="center"/>
    </xf>
    <xf numFmtId="0" fontId="0" fillId="2" borderId="7" xfId="4" applyFont="1" applyFill="1" applyBorder="1" applyAlignment="1">
      <alignment horizontal="left"/>
    </xf>
    <xf numFmtId="43" fontId="16" fillId="2" borderId="1" xfId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right" vertical="center"/>
    </xf>
    <xf numFmtId="0" fontId="4" fillId="2" borderId="1" xfId="4" applyFont="1" applyFill="1" applyBorder="1" applyAlignment="1">
      <alignment horizontal="left"/>
    </xf>
    <xf numFmtId="0" fontId="4" fillId="2" borderId="7" xfId="4" applyFont="1" applyFill="1" applyBorder="1" applyAlignment="1">
      <alignment horizontal="center" vertical="center"/>
    </xf>
    <xf numFmtId="0" fontId="4" fillId="2" borderId="7" xfId="4" applyFont="1" applyFill="1" applyBorder="1" applyAlignment="1">
      <alignment horizontal="left"/>
    </xf>
    <xf numFmtId="43" fontId="4" fillId="2" borderId="7" xfId="1" applyFont="1" applyFill="1" applyBorder="1" applyAlignment="1"/>
    <xf numFmtId="43" fontId="0" fillId="2" borderId="6" xfId="1" applyFont="1" applyFill="1" applyBorder="1" applyAlignment="1">
      <alignment horizontal="right" vertical="center"/>
    </xf>
    <xf numFmtId="43" fontId="15" fillId="2" borderId="8" xfId="1" applyFont="1" applyFill="1" applyBorder="1" applyAlignment="1">
      <alignment horizontal="center" vertical="center"/>
    </xf>
    <xf numFmtId="43" fontId="15" fillId="2" borderId="7" xfId="1" applyFont="1" applyFill="1" applyBorder="1" applyAlignment="1">
      <alignment vertical="center"/>
    </xf>
    <xf numFmtId="43" fontId="18" fillId="2" borderId="1" xfId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right" vertical="center"/>
    </xf>
    <xf numFmtId="0" fontId="0" fillId="3" borderId="7" xfId="4" applyFont="1" applyFill="1" applyBorder="1" applyAlignment="1">
      <alignment horizontal="left"/>
    </xf>
    <xf numFmtId="43" fontId="10" fillId="2" borderId="1" xfId="1" applyFont="1" applyFill="1" applyBorder="1" applyAlignment="1">
      <alignment horizontal="right" vertical="center"/>
    </xf>
    <xf numFmtId="0" fontId="0" fillId="2" borderId="7" xfId="4" applyFont="1" applyFill="1" applyBorder="1" applyAlignment="1">
      <alignment horizontal="left" wrapText="1"/>
    </xf>
    <xf numFmtId="43" fontId="15" fillId="2" borderId="8" xfId="1" applyFont="1" applyFill="1" applyBorder="1" applyAlignment="1">
      <alignment horizontal="center" vertical="center" wrapText="1"/>
    </xf>
    <xf numFmtId="43" fontId="0" fillId="2" borderId="7" xfId="1" applyFont="1" applyFill="1" applyBorder="1" applyAlignment="1">
      <alignment wrapText="1"/>
    </xf>
    <xf numFmtId="43" fontId="15" fillId="2" borderId="7" xfId="1" applyFont="1" applyFill="1" applyBorder="1" applyAlignment="1">
      <alignment vertical="center" wrapText="1"/>
    </xf>
    <xf numFmtId="164" fontId="15" fillId="2" borderId="7" xfId="0" applyFont="1" applyFill="1" applyBorder="1" applyAlignment="1">
      <alignment horizontal="center" vertical="center" wrapText="1"/>
    </xf>
    <xf numFmtId="0" fontId="0" fillId="2" borderId="7" xfId="4" applyFont="1" applyFill="1" applyBorder="1" applyAlignment="1">
      <alignment horizontal="center" vertical="center" wrapText="1"/>
    </xf>
    <xf numFmtId="43" fontId="15" fillId="2" borderId="1" xfId="1" applyFont="1" applyFill="1" applyBorder="1" applyAlignment="1">
      <alignment horizontal="center" vertical="center" wrapText="1"/>
    </xf>
    <xf numFmtId="164" fontId="15" fillId="2" borderId="1" xfId="0" applyFont="1" applyFill="1" applyBorder="1" applyAlignment="1">
      <alignment horizontal="center" vertical="center" wrapText="1"/>
    </xf>
    <xf numFmtId="43" fontId="8" fillId="11" borderId="10" xfId="1" applyFont="1" applyFill="1" applyBorder="1" applyAlignment="1">
      <alignment horizontal="left" vertical="top" wrapText="1"/>
    </xf>
    <xf numFmtId="43" fontId="8" fillId="11" borderId="9" xfId="1" applyFont="1" applyFill="1" applyBorder="1" applyAlignment="1">
      <alignment horizontal="center" vertical="center" wrapText="1"/>
    </xf>
    <xf numFmtId="43" fontId="8" fillId="11" borderId="9" xfId="1" applyFont="1" applyFill="1" applyBorder="1" applyAlignment="1">
      <alignment horizontal="left" vertical="top" wrapText="1"/>
    </xf>
    <xf numFmtId="43" fontId="8" fillId="11" borderId="1" xfId="1" applyFont="1" applyFill="1" applyBorder="1" applyAlignment="1">
      <alignment horizontal="left" vertical="top" wrapText="1"/>
    </xf>
    <xf numFmtId="43" fontId="5" fillId="11" borderId="1" xfId="1" applyFont="1" applyFill="1" applyBorder="1" applyAlignment="1">
      <alignment horizontal="right" vertical="top" wrapText="1"/>
    </xf>
    <xf numFmtId="43" fontId="17" fillId="11" borderId="1" xfId="1" applyFont="1" applyFill="1" applyBorder="1" applyAlignment="1">
      <alignment horizontal="right" vertical="center" wrapText="1"/>
    </xf>
    <xf numFmtId="49" fontId="6" fillId="0" borderId="4" xfId="0" applyNumberFormat="1" applyFont="1" applyBorder="1" applyAlignment="1"/>
    <xf numFmtId="49" fontId="11" fillId="0" borderId="4" xfId="0" applyNumberFormat="1" applyFont="1" applyBorder="1" applyAlignment="1">
      <alignment vertical="center"/>
    </xf>
    <xf numFmtId="49" fontId="14" fillId="2" borderId="1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11" borderId="1" xfId="1" applyNumberFormat="1" applyFont="1" applyFill="1" applyBorder="1" applyAlignment="1">
      <alignment horizontal="center" wrapText="1"/>
    </xf>
    <xf numFmtId="49" fontId="10" fillId="0" borderId="1" xfId="0" applyNumberFormat="1" applyFont="1" applyBorder="1" applyAlignment="1">
      <alignment horizontal="center" wrapText="1"/>
    </xf>
    <xf numFmtId="164" fontId="0" fillId="10" borderId="1" xfId="0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43" fontId="17" fillId="11" borderId="4" xfId="1" applyFont="1" applyFill="1" applyBorder="1" applyAlignment="1">
      <alignment horizontal="center" vertical="center" wrapText="1"/>
    </xf>
    <xf numFmtId="43" fontId="17" fillId="11" borderId="5" xfId="1" applyFont="1" applyFill="1" applyBorder="1" applyAlignment="1">
      <alignment horizontal="center" vertical="center" wrapText="1"/>
    </xf>
    <xf numFmtId="43" fontId="17" fillId="11" borderId="6" xfId="1" applyFont="1" applyFill="1" applyBorder="1" applyAlignment="1">
      <alignment horizontal="center" vertical="center" wrapText="1"/>
    </xf>
    <xf numFmtId="164" fontId="0" fillId="0" borderId="11" xfId="0" applyBorder="1" applyAlignment="1">
      <alignment horizontal="center"/>
    </xf>
    <xf numFmtId="164" fontId="0" fillId="0" borderId="3" xfId="0" applyBorder="1" applyAlignment="1">
      <alignment horizontal="center"/>
    </xf>
    <xf numFmtId="164" fontId="0" fillId="0" borderId="2" xfId="0" applyBorder="1" applyAlignment="1">
      <alignment horizontal="center"/>
    </xf>
    <xf numFmtId="164" fontId="0" fillId="0" borderId="7" xfId="0" applyBorder="1" applyAlignment="1">
      <alignment horizontal="center"/>
    </xf>
    <xf numFmtId="164" fontId="0" fillId="0" borderId="3" xfId="0" applyBorder="1" applyAlignment="1">
      <alignment horizontal="center" wrapText="1"/>
    </xf>
    <xf numFmtId="164" fontId="0" fillId="0" borderId="7" xfId="0" applyBorder="1" applyAlignment="1">
      <alignment horizontal="center" wrapText="1"/>
    </xf>
    <xf numFmtId="164" fontId="19" fillId="0" borderId="1" xfId="0" applyFont="1" applyBorder="1" applyAlignment="1">
      <alignment horizontal="center" wrapText="1"/>
    </xf>
    <xf numFmtId="43" fontId="20" fillId="0" borderId="4" xfId="0" applyNumberFormat="1" applyFont="1" applyBorder="1" applyAlignment="1">
      <alignment horizontal="right" vertical="center" wrapText="1"/>
    </xf>
    <xf numFmtId="43" fontId="20" fillId="0" borderId="5" xfId="0" applyNumberFormat="1" applyFont="1" applyBorder="1" applyAlignment="1">
      <alignment horizontal="right" vertical="center" wrapText="1"/>
    </xf>
    <xf numFmtId="43" fontId="20" fillId="0" borderId="6" xfId="0" applyNumberFormat="1" applyFont="1" applyBorder="1" applyAlignment="1">
      <alignment horizontal="right" vertical="center" wrapText="1"/>
    </xf>
    <xf numFmtId="12" fontId="14" fillId="10" borderId="4" xfId="3" applyNumberFormat="1" applyFont="1" applyFill="1" applyBorder="1" applyAlignment="1">
      <alignment horizontal="center" vertical="center" wrapText="1"/>
    </xf>
    <xf numFmtId="12" fontId="14" fillId="10" borderId="5" xfId="3" applyNumberFormat="1" applyFont="1" applyFill="1" applyBorder="1" applyAlignment="1">
      <alignment horizontal="center" vertical="center" wrapText="1"/>
    </xf>
    <xf numFmtId="12" fontId="14" fillId="10" borderId="6" xfId="3" applyNumberFormat="1" applyFont="1" applyFill="1" applyBorder="1" applyAlignment="1">
      <alignment horizontal="center" vertical="center" wrapText="1"/>
    </xf>
    <xf numFmtId="43" fontId="15" fillId="2" borderId="4" xfId="1" applyFont="1" applyFill="1" applyBorder="1" applyAlignment="1">
      <alignment horizontal="center" vertical="center" wrapText="1"/>
    </xf>
    <xf numFmtId="43" fontId="15" fillId="2" borderId="5" xfId="1" applyFont="1" applyFill="1" applyBorder="1" applyAlignment="1">
      <alignment horizontal="center" vertical="center" wrapText="1"/>
    </xf>
    <xf numFmtId="43" fontId="15" fillId="2" borderId="6" xfId="1" applyFont="1" applyFill="1" applyBorder="1" applyAlignment="1">
      <alignment horizontal="center" vertical="center" wrapText="1"/>
    </xf>
    <xf numFmtId="164" fontId="15" fillId="2" borderId="4" xfId="0" applyFont="1" applyFill="1" applyBorder="1" applyAlignment="1">
      <alignment horizontal="center" vertical="center" wrapText="1"/>
    </xf>
    <xf numFmtId="164" fontId="15" fillId="2" borderId="5" xfId="0" applyFont="1" applyFill="1" applyBorder="1" applyAlignment="1">
      <alignment horizontal="center" vertical="center" wrapText="1"/>
    </xf>
    <xf numFmtId="164" fontId="15" fillId="2" borderId="6" xfId="0" applyFont="1" applyFill="1" applyBorder="1" applyAlignment="1">
      <alignment horizontal="center" vertical="center" wrapText="1"/>
    </xf>
    <xf numFmtId="164" fontId="15" fillId="2" borderId="8" xfId="0" applyFont="1" applyFill="1" applyBorder="1" applyAlignment="1">
      <alignment horizontal="center" vertical="center" wrapText="1"/>
    </xf>
    <xf numFmtId="164" fontId="15" fillId="2" borderId="9" xfId="0" applyFont="1" applyFill="1" applyBorder="1" applyAlignment="1">
      <alignment horizontal="center" vertical="center" wrapText="1"/>
    </xf>
    <xf numFmtId="164" fontId="15" fillId="2" borderId="10" xfId="0" applyFont="1" applyFill="1" applyBorder="1" applyAlignment="1">
      <alignment horizontal="center" vertical="center" wrapText="1"/>
    </xf>
    <xf numFmtId="164" fontId="16" fillId="2" borderId="4" xfId="0" applyFont="1" applyFill="1" applyBorder="1" applyAlignment="1">
      <alignment horizontal="center" vertical="center" wrapText="1"/>
    </xf>
    <xf numFmtId="164" fontId="16" fillId="2" borderId="5" xfId="0" applyFont="1" applyFill="1" applyBorder="1" applyAlignment="1">
      <alignment horizontal="center" vertical="center" wrapText="1"/>
    </xf>
    <xf numFmtId="164" fontId="16" fillId="2" borderId="6" xfId="0" applyFont="1" applyFill="1" applyBorder="1" applyAlignment="1">
      <alignment horizontal="center" vertical="center" wrapText="1"/>
    </xf>
    <xf numFmtId="43" fontId="8" fillId="11" borderId="4" xfId="1" applyFont="1" applyFill="1" applyBorder="1" applyAlignment="1">
      <alignment horizontal="center" vertical="top" wrapText="1"/>
    </xf>
    <xf numFmtId="43" fontId="8" fillId="11" borderId="5" xfId="1" applyFont="1" applyFill="1" applyBorder="1" applyAlignment="1">
      <alignment horizontal="center" vertical="top" wrapText="1"/>
    </xf>
    <xf numFmtId="43" fontId="8" fillId="11" borderId="6" xfId="1" applyFont="1" applyFill="1" applyBorder="1" applyAlignment="1">
      <alignment horizontal="center" vertical="top" wrapText="1"/>
    </xf>
    <xf numFmtId="0" fontId="0" fillId="0" borderId="4" xfId="4" applyFont="1" applyBorder="1" applyAlignment="1">
      <alignment horizontal="center" wrapText="1"/>
    </xf>
    <xf numFmtId="0" fontId="0" fillId="0" borderId="5" xfId="4" applyFont="1" applyBorder="1" applyAlignment="1">
      <alignment horizontal="center" wrapText="1"/>
    </xf>
    <xf numFmtId="0" fontId="0" fillId="0" borderId="6" xfId="4" applyFont="1" applyBorder="1" applyAlignment="1">
      <alignment horizontal="center" wrapText="1"/>
    </xf>
    <xf numFmtId="164" fontId="15" fillId="0" borderId="4" xfId="0" applyFont="1" applyBorder="1" applyAlignment="1">
      <alignment horizontal="center" vertical="center" wrapText="1"/>
    </xf>
    <xf numFmtId="164" fontId="15" fillId="0" borderId="5" xfId="0" applyFont="1" applyBorder="1" applyAlignment="1">
      <alignment horizontal="center" vertical="center" wrapText="1"/>
    </xf>
    <xf numFmtId="164" fontId="15" fillId="0" borderId="6" xfId="0" applyFont="1" applyBorder="1" applyAlignment="1">
      <alignment horizontal="center" vertical="center" wrapText="1"/>
    </xf>
    <xf numFmtId="164" fontId="18" fillId="2" borderId="4" xfId="0" applyFont="1" applyFill="1" applyBorder="1" applyAlignment="1">
      <alignment horizontal="center" vertical="center" wrapText="1"/>
    </xf>
    <xf numFmtId="164" fontId="18" fillId="2" borderId="5" xfId="0" applyFont="1" applyFill="1" applyBorder="1" applyAlignment="1">
      <alignment horizontal="center" vertical="center" wrapText="1"/>
    </xf>
    <xf numFmtId="164" fontId="18" fillId="2" borderId="6" xfId="0" applyFont="1" applyFill="1" applyBorder="1" applyAlignment="1">
      <alignment horizontal="center" vertical="center" wrapText="1"/>
    </xf>
    <xf numFmtId="0" fontId="0" fillId="2" borderId="4" xfId="4" applyFont="1" applyFill="1" applyBorder="1" applyAlignment="1">
      <alignment horizontal="center" wrapText="1"/>
    </xf>
    <xf numFmtId="0" fontId="0" fillId="2" borderId="5" xfId="4" applyFont="1" applyFill="1" applyBorder="1" applyAlignment="1">
      <alignment horizontal="center" wrapText="1"/>
    </xf>
    <xf numFmtId="0" fontId="0" fillId="2" borderId="6" xfId="4" applyFont="1" applyFill="1" applyBorder="1" applyAlignment="1">
      <alignment horizontal="center" wrapText="1"/>
    </xf>
    <xf numFmtId="12" fontId="14" fillId="9" borderId="4" xfId="3" applyNumberFormat="1" applyFont="1" applyFill="1" applyBorder="1" applyAlignment="1">
      <alignment horizontal="center" vertical="center" wrapText="1"/>
    </xf>
    <xf numFmtId="12" fontId="14" fillId="9" borderId="5" xfId="3" applyNumberFormat="1" applyFont="1" applyFill="1" applyBorder="1" applyAlignment="1">
      <alignment horizontal="center" vertical="center" wrapText="1"/>
    </xf>
    <xf numFmtId="12" fontId="14" fillId="9" borderId="6" xfId="3" applyNumberFormat="1" applyFont="1" applyFill="1" applyBorder="1" applyAlignment="1">
      <alignment horizontal="center" vertical="center" wrapText="1"/>
    </xf>
    <xf numFmtId="12" fontId="14" fillId="6" borderId="4" xfId="3" applyNumberFormat="1" applyFont="1" applyFill="1" applyBorder="1" applyAlignment="1">
      <alignment horizontal="center" vertical="center" wrapText="1"/>
    </xf>
    <xf numFmtId="12" fontId="14" fillId="6" borderId="5" xfId="3" applyNumberFormat="1" applyFont="1" applyFill="1" applyBorder="1" applyAlignment="1">
      <alignment horizontal="center" vertical="center" wrapText="1"/>
    </xf>
    <xf numFmtId="12" fontId="14" fillId="6" borderId="6" xfId="3" applyNumberFormat="1" applyFont="1" applyFill="1" applyBorder="1" applyAlignment="1">
      <alignment horizontal="center" vertical="center" wrapText="1"/>
    </xf>
    <xf numFmtId="12" fontId="14" fillId="7" borderId="4" xfId="3" applyNumberFormat="1" applyFont="1" applyFill="1" applyBorder="1" applyAlignment="1">
      <alignment horizontal="center" vertical="center" wrapText="1"/>
    </xf>
    <xf numFmtId="12" fontId="14" fillId="7" borderId="5" xfId="3" applyNumberFormat="1" applyFont="1" applyFill="1" applyBorder="1" applyAlignment="1">
      <alignment horizontal="center" vertical="center" wrapText="1"/>
    </xf>
    <xf numFmtId="12" fontId="14" fillId="7" borderId="6" xfId="3" applyNumberFormat="1" applyFont="1" applyFill="1" applyBorder="1" applyAlignment="1">
      <alignment horizontal="center" vertical="center" wrapText="1"/>
    </xf>
    <xf numFmtId="12" fontId="14" fillId="8" borderId="4" xfId="3" applyNumberFormat="1" applyFont="1" applyFill="1" applyBorder="1" applyAlignment="1">
      <alignment horizontal="center" vertical="center" wrapText="1"/>
    </xf>
    <xf numFmtId="12" fontId="14" fillId="8" borderId="5" xfId="3" applyNumberFormat="1" applyFont="1" applyFill="1" applyBorder="1" applyAlignment="1">
      <alignment horizontal="center" vertical="center" wrapText="1"/>
    </xf>
    <xf numFmtId="12" fontId="14" fillId="8" borderId="6" xfId="3" applyNumberFormat="1" applyFont="1" applyFill="1" applyBorder="1" applyAlignment="1">
      <alignment horizontal="center" vertical="center" wrapText="1"/>
    </xf>
    <xf numFmtId="49" fontId="14" fillId="2" borderId="1" xfId="3" applyNumberFormat="1" applyFont="1" applyFill="1" applyBorder="1" applyAlignment="1">
      <alignment horizontal="center" vertical="center"/>
    </xf>
    <xf numFmtId="12" fontId="14" fillId="2" borderId="4" xfId="3" applyNumberFormat="1" applyFont="1" applyFill="1" applyBorder="1" applyAlignment="1">
      <alignment horizontal="center" vertical="center"/>
    </xf>
    <xf numFmtId="12" fontId="14" fillId="2" borderId="5" xfId="3" applyNumberFormat="1" applyFont="1" applyFill="1" applyBorder="1" applyAlignment="1">
      <alignment horizontal="center" vertical="center"/>
    </xf>
    <xf numFmtId="12" fontId="14" fillId="2" borderId="6" xfId="3" applyNumberFormat="1" applyFont="1" applyFill="1" applyBorder="1" applyAlignment="1">
      <alignment horizontal="center" vertical="center"/>
    </xf>
    <xf numFmtId="12" fontId="22" fillId="4" borderId="4" xfId="3" applyNumberFormat="1" applyFont="1" applyFill="1" applyBorder="1" applyAlignment="1">
      <alignment horizontal="center" vertical="center" wrapText="1"/>
    </xf>
    <xf numFmtId="12" fontId="14" fillId="4" borderId="5" xfId="3" applyNumberFormat="1" applyFont="1" applyFill="1" applyBorder="1" applyAlignment="1">
      <alignment horizontal="center" vertical="center" wrapText="1"/>
    </xf>
    <xf numFmtId="12" fontId="14" fillId="4" borderId="6" xfId="3" applyNumberFormat="1" applyFont="1" applyFill="1" applyBorder="1" applyAlignment="1">
      <alignment horizontal="center" vertical="center" wrapText="1"/>
    </xf>
    <xf numFmtId="12" fontId="14" fillId="5" borderId="4" xfId="3" applyNumberFormat="1" applyFont="1" applyFill="1" applyBorder="1" applyAlignment="1">
      <alignment horizontal="center" vertical="center" wrapText="1"/>
    </xf>
    <xf numFmtId="12" fontId="14" fillId="5" borderId="5" xfId="3" applyNumberFormat="1" applyFont="1" applyFill="1" applyBorder="1" applyAlignment="1">
      <alignment horizontal="center" vertical="center" wrapText="1"/>
    </xf>
    <xf numFmtId="12" fontId="14" fillId="5" borderId="6" xfId="3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Hyperlink" xfId="2" builtinId="8"/>
    <cellStyle name="Normal" xfId="0" builtinId="0"/>
    <cellStyle name="Normal 12 2" xfId="4"/>
    <cellStyle name="Normal 2" xfId="3"/>
  </cellStyles>
  <dxfs count="2">
    <dxf>
      <alignment horizontal="general" vertical="bottom" textRotation="0" wrapText="1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4:C105" totalsRowShown="0">
  <autoFilter ref="A4:C105"/>
  <sortState ref="A5:C105">
    <sortCondition ref="A4:A105"/>
  </sortState>
  <tableColumns count="3">
    <tableColumn id="1" name="CSI Code" dataDxfId="1"/>
    <tableColumn id="2" name="Package" dataDxfId="0"/>
    <tableColumn id="3" name="CSI Hea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7" sqref="B7"/>
    </sheetView>
  </sheetViews>
  <sheetFormatPr defaultRowHeight="12.75"/>
  <cols>
    <col min="2" max="2" width="26.140625" customWidth="1"/>
  </cols>
  <sheetData>
    <row r="3" spans="2:2">
      <c r="B3" t="s">
        <v>308</v>
      </c>
    </row>
    <row r="5" spans="2:2">
      <c r="B5" s="5" t="s">
        <v>309</v>
      </c>
    </row>
    <row r="6" spans="2:2">
      <c r="B6" s="5" t="s">
        <v>310</v>
      </c>
    </row>
    <row r="7" spans="2:2">
      <c r="B7" s="5" t="s">
        <v>311</v>
      </c>
    </row>
  </sheetData>
  <hyperlinks>
    <hyperlink ref="B7" location="'Enquiry page'!A1" display="Enquiry Page"/>
    <hyperlink ref="B6" location="'Project List'!A1" display="Project List "/>
    <hyperlink ref="B5" location="'Create project'!A1" display="Create Project 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05"/>
  <sheetViews>
    <sheetView topLeftCell="A70" workbookViewId="0">
      <selection activeCell="B91" sqref="B91"/>
    </sheetView>
  </sheetViews>
  <sheetFormatPr defaultRowHeight="12.75"/>
  <cols>
    <col min="1" max="1" width="32.140625" style="2" customWidth="1"/>
    <col min="2" max="2" width="47.7109375" customWidth="1"/>
    <col min="3" max="3" width="40.7109375" customWidth="1"/>
  </cols>
  <sheetData>
    <row r="4" spans="1:3">
      <c r="A4" s="2" t="s">
        <v>172</v>
      </c>
      <c r="B4" t="s">
        <v>0</v>
      </c>
      <c r="C4" t="s">
        <v>173</v>
      </c>
    </row>
    <row r="5" spans="1:3">
      <c r="A5" s="4" t="s">
        <v>1</v>
      </c>
      <c r="B5" s="1" t="s">
        <v>2</v>
      </c>
      <c r="C5" t="s">
        <v>174</v>
      </c>
    </row>
    <row r="6" spans="1:3">
      <c r="A6" s="4" t="s">
        <v>3</v>
      </c>
      <c r="B6" s="1" t="s">
        <v>4</v>
      </c>
      <c r="C6" t="s">
        <v>175</v>
      </c>
    </row>
    <row r="7" spans="1:3" ht="15">
      <c r="A7" s="4" t="s">
        <v>5</v>
      </c>
      <c r="B7" s="1" t="s">
        <v>6</v>
      </c>
      <c r="C7" s="3" t="s">
        <v>176</v>
      </c>
    </row>
    <row r="8" spans="1:3">
      <c r="A8" s="4" t="s">
        <v>7</v>
      </c>
      <c r="B8" s="1" t="s">
        <v>8</v>
      </c>
      <c r="C8" t="s">
        <v>177</v>
      </c>
    </row>
    <row r="9" spans="1:3">
      <c r="A9" s="4" t="s">
        <v>9</v>
      </c>
      <c r="B9" s="1" t="s">
        <v>10</v>
      </c>
      <c r="C9" t="s">
        <v>178</v>
      </c>
    </row>
    <row r="10" spans="1:3">
      <c r="A10" s="4" t="s">
        <v>9</v>
      </c>
      <c r="B10" s="1" t="s">
        <v>11</v>
      </c>
      <c r="C10" t="s">
        <v>178</v>
      </c>
    </row>
    <row r="11" spans="1:3">
      <c r="A11" s="4" t="s">
        <v>12</v>
      </c>
      <c r="B11" s="1" t="s">
        <v>13</v>
      </c>
      <c r="C11" t="s">
        <v>179</v>
      </c>
    </row>
    <row r="12" spans="1:3">
      <c r="A12" s="4" t="s">
        <v>12</v>
      </c>
      <c r="B12" s="1" t="s">
        <v>39</v>
      </c>
      <c r="C12" t="s">
        <v>179</v>
      </c>
    </row>
    <row r="13" spans="1:3">
      <c r="A13" s="4" t="s">
        <v>12</v>
      </c>
      <c r="B13" s="1" t="s">
        <v>40</v>
      </c>
      <c r="C13" t="s">
        <v>179</v>
      </c>
    </row>
    <row r="14" spans="1:3">
      <c r="A14" s="4" t="s">
        <v>14</v>
      </c>
      <c r="B14" s="1" t="s">
        <v>15</v>
      </c>
      <c r="C14" t="s">
        <v>180</v>
      </c>
    </row>
    <row r="15" spans="1:3">
      <c r="A15" s="4" t="s">
        <v>14</v>
      </c>
      <c r="B15" s="1" t="s">
        <v>16</v>
      </c>
      <c r="C15" t="s">
        <v>180</v>
      </c>
    </row>
    <row r="16" spans="1:3">
      <c r="A16" s="4" t="s">
        <v>17</v>
      </c>
      <c r="B16" s="1" t="s">
        <v>18</v>
      </c>
      <c r="C16" t="s">
        <v>181</v>
      </c>
    </row>
    <row r="17" spans="1:3">
      <c r="A17" s="4" t="s">
        <v>17</v>
      </c>
      <c r="B17" s="1" t="s">
        <v>19</v>
      </c>
      <c r="C17" t="s">
        <v>181</v>
      </c>
    </row>
    <row r="18" spans="1:3">
      <c r="A18" s="4" t="s">
        <v>20</v>
      </c>
      <c r="B18" s="1" t="s">
        <v>21</v>
      </c>
      <c r="C18" t="s">
        <v>182</v>
      </c>
    </row>
    <row r="19" spans="1:3">
      <c r="A19" s="4" t="s">
        <v>22</v>
      </c>
      <c r="B19" s="1" t="s">
        <v>23</v>
      </c>
      <c r="C19" t="s">
        <v>183</v>
      </c>
    </row>
    <row r="20" spans="1:3">
      <c r="A20" s="4" t="s">
        <v>22</v>
      </c>
      <c r="B20" s="1" t="s">
        <v>24</v>
      </c>
      <c r="C20" t="s">
        <v>183</v>
      </c>
    </row>
    <row r="21" spans="1:3">
      <c r="A21" s="4" t="s">
        <v>25</v>
      </c>
      <c r="B21" s="1" t="s">
        <v>26</v>
      </c>
      <c r="C21" t="s">
        <v>184</v>
      </c>
    </row>
    <row r="22" spans="1:3">
      <c r="A22" s="4" t="s">
        <v>27</v>
      </c>
      <c r="B22" s="1" t="s">
        <v>28</v>
      </c>
      <c r="C22" t="s">
        <v>185</v>
      </c>
    </row>
    <row r="23" spans="1:3">
      <c r="A23" s="4" t="s">
        <v>29</v>
      </c>
      <c r="B23" s="1" t="s">
        <v>30</v>
      </c>
      <c r="C23" t="s">
        <v>91</v>
      </c>
    </row>
    <row r="24" spans="1:3">
      <c r="A24" s="4" t="s">
        <v>31</v>
      </c>
      <c r="B24" s="1" t="s">
        <v>32</v>
      </c>
      <c r="C24" t="s">
        <v>186</v>
      </c>
    </row>
    <row r="25" spans="1:3">
      <c r="A25" s="4" t="s">
        <v>33</v>
      </c>
      <c r="B25" s="1" t="s">
        <v>34</v>
      </c>
      <c r="C25" t="s">
        <v>187</v>
      </c>
    </row>
    <row r="26" spans="1:3">
      <c r="A26" s="4" t="s">
        <v>35</v>
      </c>
      <c r="B26" s="1" t="s">
        <v>36</v>
      </c>
      <c r="C26" t="s">
        <v>188</v>
      </c>
    </row>
    <row r="27" spans="1:3">
      <c r="A27" s="4" t="s">
        <v>37</v>
      </c>
      <c r="B27" s="1" t="s">
        <v>38</v>
      </c>
      <c r="C27" t="s">
        <v>189</v>
      </c>
    </row>
    <row r="28" spans="1:3">
      <c r="A28" s="4" t="s">
        <v>41</v>
      </c>
      <c r="B28" s="1" t="s">
        <v>42</v>
      </c>
      <c r="C28" t="s">
        <v>190</v>
      </c>
    </row>
    <row r="29" spans="1:3">
      <c r="A29" s="4" t="s">
        <v>43</v>
      </c>
      <c r="B29" s="1" t="s">
        <v>44</v>
      </c>
      <c r="C29" t="s">
        <v>191</v>
      </c>
    </row>
    <row r="30" spans="1:3">
      <c r="A30" s="4" t="s">
        <v>43</v>
      </c>
      <c r="B30" s="1" t="s">
        <v>42</v>
      </c>
      <c r="C30" t="s">
        <v>191</v>
      </c>
    </row>
    <row r="31" spans="1:3">
      <c r="A31" s="4" t="s">
        <v>45</v>
      </c>
      <c r="B31" s="1" t="s">
        <v>46</v>
      </c>
      <c r="C31" t="s">
        <v>192</v>
      </c>
    </row>
    <row r="32" spans="1:3">
      <c r="A32" s="4" t="s">
        <v>47</v>
      </c>
      <c r="B32" s="1" t="s">
        <v>48</v>
      </c>
      <c r="C32" t="s">
        <v>193</v>
      </c>
    </row>
    <row r="33" spans="1:3">
      <c r="A33" s="4" t="s">
        <v>47</v>
      </c>
      <c r="B33" s="1" t="s">
        <v>49</v>
      </c>
      <c r="C33" t="s">
        <v>193</v>
      </c>
    </row>
    <row r="34" spans="1:3">
      <c r="A34" s="4" t="s">
        <v>50</v>
      </c>
      <c r="B34" s="1" t="s">
        <v>51</v>
      </c>
      <c r="C34" t="s">
        <v>194</v>
      </c>
    </row>
    <row r="35" spans="1:3">
      <c r="A35" s="4" t="s">
        <v>50</v>
      </c>
      <c r="B35" s="1" t="s">
        <v>52</v>
      </c>
      <c r="C35" t="s">
        <v>194</v>
      </c>
    </row>
    <row r="36" spans="1:3">
      <c r="A36" s="4" t="s">
        <v>50</v>
      </c>
      <c r="B36" s="1" t="s">
        <v>53</v>
      </c>
      <c r="C36" t="s">
        <v>194</v>
      </c>
    </row>
    <row r="37" spans="1:3">
      <c r="A37" s="4" t="s">
        <v>54</v>
      </c>
      <c r="B37" s="1" t="s">
        <v>55</v>
      </c>
      <c r="C37" t="s">
        <v>195</v>
      </c>
    </row>
    <row r="38" spans="1:3">
      <c r="A38" s="4" t="s">
        <v>54</v>
      </c>
      <c r="B38" s="1" t="s">
        <v>56</v>
      </c>
      <c r="C38" t="s">
        <v>195</v>
      </c>
    </row>
    <row r="39" spans="1:3">
      <c r="A39" s="4" t="s">
        <v>57</v>
      </c>
      <c r="B39" s="1" t="s">
        <v>58</v>
      </c>
      <c r="C39" t="s">
        <v>58</v>
      </c>
    </row>
    <row r="40" spans="1:3">
      <c r="A40" s="4" t="s">
        <v>59</v>
      </c>
      <c r="B40" s="1" t="s">
        <v>60</v>
      </c>
      <c r="C40" t="s">
        <v>196</v>
      </c>
    </row>
    <row r="41" spans="1:3">
      <c r="A41" s="4" t="s">
        <v>61</v>
      </c>
      <c r="B41" s="1" t="s">
        <v>62</v>
      </c>
      <c r="C41" t="s">
        <v>197</v>
      </c>
    </row>
    <row r="42" spans="1:3">
      <c r="A42" s="4" t="s">
        <v>61</v>
      </c>
      <c r="B42" s="1" t="s">
        <v>63</v>
      </c>
      <c r="C42" t="s">
        <v>197</v>
      </c>
    </row>
    <row r="43" spans="1:3">
      <c r="A43" s="4" t="s">
        <v>64</v>
      </c>
      <c r="B43" s="1" t="s">
        <v>65</v>
      </c>
      <c r="C43" t="s">
        <v>198</v>
      </c>
    </row>
    <row r="44" spans="1:3" ht="25.5">
      <c r="A44" s="4" t="s">
        <v>66</v>
      </c>
      <c r="B44" s="1" t="s">
        <v>67</v>
      </c>
      <c r="C44" t="s">
        <v>199</v>
      </c>
    </row>
    <row r="45" spans="1:3" ht="38.25">
      <c r="A45" s="4" t="s">
        <v>68</v>
      </c>
      <c r="B45" s="1" t="s">
        <v>69</v>
      </c>
      <c r="C45" t="s">
        <v>200</v>
      </c>
    </row>
    <row r="46" spans="1:3">
      <c r="A46" s="4" t="s">
        <v>70</v>
      </c>
      <c r="B46" s="1" t="s">
        <v>71</v>
      </c>
      <c r="C46" t="s">
        <v>201</v>
      </c>
    </row>
    <row r="47" spans="1:3">
      <c r="A47" s="4" t="s">
        <v>72</v>
      </c>
      <c r="B47" s="1" t="s">
        <v>73</v>
      </c>
      <c r="C47" t="s">
        <v>202</v>
      </c>
    </row>
    <row r="48" spans="1:3">
      <c r="A48" s="4" t="s">
        <v>74</v>
      </c>
      <c r="B48" s="1" t="s">
        <v>75</v>
      </c>
      <c r="C48" t="s">
        <v>203</v>
      </c>
    </row>
    <row r="49" spans="1:3">
      <c r="A49" s="4" t="s">
        <v>76</v>
      </c>
      <c r="B49" s="1" t="s">
        <v>77</v>
      </c>
      <c r="C49" t="s">
        <v>204</v>
      </c>
    </row>
    <row r="50" spans="1:3">
      <c r="A50" s="4" t="s">
        <v>76</v>
      </c>
      <c r="B50" s="1" t="s">
        <v>78</v>
      </c>
      <c r="C50" t="s">
        <v>204</v>
      </c>
    </row>
    <row r="51" spans="1:3">
      <c r="A51" s="4" t="s">
        <v>79</v>
      </c>
      <c r="B51" s="1" t="s">
        <v>80</v>
      </c>
      <c r="C51" t="s">
        <v>205</v>
      </c>
    </row>
    <row r="52" spans="1:3">
      <c r="A52" s="4" t="s">
        <v>81</v>
      </c>
      <c r="B52" s="1" t="s">
        <v>82</v>
      </c>
      <c r="C52" t="s">
        <v>206</v>
      </c>
    </row>
    <row r="53" spans="1:3">
      <c r="A53" s="4" t="s">
        <v>83</v>
      </c>
      <c r="B53" s="1" t="s">
        <v>84</v>
      </c>
      <c r="C53" t="s">
        <v>207</v>
      </c>
    </row>
    <row r="54" spans="1:3">
      <c r="A54" s="4" t="s">
        <v>83</v>
      </c>
      <c r="B54" s="1" t="s">
        <v>85</v>
      </c>
      <c r="C54" t="s">
        <v>207</v>
      </c>
    </row>
    <row r="55" spans="1:3">
      <c r="A55" s="4" t="s">
        <v>86</v>
      </c>
      <c r="B55" s="1" t="s">
        <v>87</v>
      </c>
      <c r="C55" t="s">
        <v>208</v>
      </c>
    </row>
    <row r="56" spans="1:3">
      <c r="A56" s="4" t="s">
        <v>88</v>
      </c>
      <c r="B56" s="1" t="s">
        <v>89</v>
      </c>
      <c r="C56" t="s">
        <v>209</v>
      </c>
    </row>
    <row r="57" spans="1:3">
      <c r="A57" s="4" t="s">
        <v>90</v>
      </c>
      <c r="B57" s="1" t="s">
        <v>91</v>
      </c>
      <c r="C57" t="s">
        <v>210</v>
      </c>
    </row>
    <row r="58" spans="1:3">
      <c r="A58" s="4" t="s">
        <v>90</v>
      </c>
      <c r="B58" s="1" t="s">
        <v>30</v>
      </c>
      <c r="C58" t="s">
        <v>210</v>
      </c>
    </row>
    <row r="59" spans="1:3">
      <c r="A59" s="4" t="s">
        <v>92</v>
      </c>
      <c r="B59" s="1" t="s">
        <v>93</v>
      </c>
      <c r="C59" t="s">
        <v>211</v>
      </c>
    </row>
    <row r="60" spans="1:3" ht="15">
      <c r="A60" s="4" t="s">
        <v>92</v>
      </c>
      <c r="B60" s="1" t="s">
        <v>94</v>
      </c>
      <c r="C60" s="3" t="s">
        <v>211</v>
      </c>
    </row>
    <row r="61" spans="1:3">
      <c r="A61" s="4" t="s">
        <v>95</v>
      </c>
      <c r="B61" s="1" t="s">
        <v>96</v>
      </c>
      <c r="C61" t="s">
        <v>212</v>
      </c>
    </row>
    <row r="62" spans="1:3">
      <c r="A62" s="4" t="s">
        <v>97</v>
      </c>
      <c r="B62" s="1" t="s">
        <v>98</v>
      </c>
      <c r="C62" t="s">
        <v>213</v>
      </c>
    </row>
    <row r="63" spans="1:3">
      <c r="A63" s="4" t="s">
        <v>99</v>
      </c>
      <c r="B63" s="1" t="s">
        <v>100</v>
      </c>
      <c r="C63" t="s">
        <v>214</v>
      </c>
    </row>
    <row r="64" spans="1:3">
      <c r="A64" s="4" t="s">
        <v>101</v>
      </c>
      <c r="B64" s="1" t="s">
        <v>102</v>
      </c>
      <c r="C64" t="s">
        <v>215</v>
      </c>
    </row>
    <row r="65" spans="1:3">
      <c r="A65" s="4" t="s">
        <v>101</v>
      </c>
      <c r="B65" s="1" t="s">
        <v>103</v>
      </c>
      <c r="C65" t="s">
        <v>215</v>
      </c>
    </row>
    <row r="66" spans="1:3">
      <c r="A66" s="4" t="s">
        <v>104</v>
      </c>
      <c r="B66" s="1" t="s">
        <v>105</v>
      </c>
      <c r="C66" t="s">
        <v>105</v>
      </c>
    </row>
    <row r="67" spans="1:3">
      <c r="A67" s="4" t="s">
        <v>104</v>
      </c>
      <c r="B67" s="1" t="s">
        <v>106</v>
      </c>
      <c r="C67" t="s">
        <v>105</v>
      </c>
    </row>
    <row r="68" spans="1:3">
      <c r="A68" s="4" t="s">
        <v>104</v>
      </c>
      <c r="B68" s="1" t="s">
        <v>107</v>
      </c>
      <c r="C68" t="s">
        <v>105</v>
      </c>
    </row>
    <row r="69" spans="1:3">
      <c r="A69" s="4" t="s">
        <v>108</v>
      </c>
      <c r="B69" s="1" t="s">
        <v>109</v>
      </c>
      <c r="C69" t="s">
        <v>216</v>
      </c>
    </row>
    <row r="70" spans="1:3">
      <c r="A70" s="4" t="s">
        <v>108</v>
      </c>
      <c r="B70" s="1" t="s">
        <v>110</v>
      </c>
      <c r="C70" t="s">
        <v>216</v>
      </c>
    </row>
    <row r="71" spans="1:3">
      <c r="A71" s="4" t="s">
        <v>108</v>
      </c>
      <c r="B71" s="1" t="s">
        <v>111</v>
      </c>
      <c r="C71" t="s">
        <v>216</v>
      </c>
    </row>
    <row r="72" spans="1:3">
      <c r="A72" s="4" t="s">
        <v>112</v>
      </c>
      <c r="B72" s="1" t="s">
        <v>113</v>
      </c>
      <c r="C72" t="s">
        <v>217</v>
      </c>
    </row>
    <row r="73" spans="1:3">
      <c r="A73" s="4" t="s">
        <v>112</v>
      </c>
      <c r="B73" s="1" t="s">
        <v>114</v>
      </c>
      <c r="C73" t="s">
        <v>217</v>
      </c>
    </row>
    <row r="74" spans="1:3">
      <c r="A74" s="4" t="s">
        <v>112</v>
      </c>
      <c r="B74" s="1" t="s">
        <v>115</v>
      </c>
      <c r="C74" t="s">
        <v>217</v>
      </c>
    </row>
    <row r="75" spans="1:3">
      <c r="A75" s="4" t="s">
        <v>116</v>
      </c>
      <c r="B75" s="1" t="s">
        <v>117</v>
      </c>
      <c r="C75" t="s">
        <v>218</v>
      </c>
    </row>
    <row r="76" spans="1:3">
      <c r="A76" s="4" t="s">
        <v>118</v>
      </c>
      <c r="B76" s="1" t="s">
        <v>119</v>
      </c>
      <c r="C76" t="s">
        <v>219</v>
      </c>
    </row>
    <row r="77" spans="1:3">
      <c r="A77" s="4" t="s">
        <v>120</v>
      </c>
      <c r="B77" s="1" t="s">
        <v>121</v>
      </c>
      <c r="C77" t="s">
        <v>220</v>
      </c>
    </row>
    <row r="78" spans="1:3">
      <c r="A78" s="4" t="s">
        <v>122</v>
      </c>
      <c r="B78" s="1" t="s">
        <v>123</v>
      </c>
      <c r="C78" t="s">
        <v>221</v>
      </c>
    </row>
    <row r="79" spans="1:3">
      <c r="A79" s="4" t="s">
        <v>124</v>
      </c>
      <c r="B79" s="1" t="s">
        <v>125</v>
      </c>
      <c r="C79" t="s">
        <v>125</v>
      </c>
    </row>
    <row r="80" spans="1:3">
      <c r="A80" s="4" t="s">
        <v>126</v>
      </c>
      <c r="B80" s="1" t="s">
        <v>127</v>
      </c>
      <c r="C80" t="s">
        <v>222</v>
      </c>
    </row>
    <row r="81" spans="1:3">
      <c r="A81" s="4" t="s">
        <v>128</v>
      </c>
      <c r="B81" s="1" t="s">
        <v>129</v>
      </c>
      <c r="C81" t="s">
        <v>223</v>
      </c>
    </row>
    <row r="82" spans="1:3">
      <c r="A82" s="4" t="s">
        <v>130</v>
      </c>
      <c r="B82" s="1" t="s">
        <v>131</v>
      </c>
      <c r="C82" t="s">
        <v>224</v>
      </c>
    </row>
    <row r="83" spans="1:3">
      <c r="A83" s="4" t="s">
        <v>132</v>
      </c>
      <c r="B83" s="1" t="s">
        <v>133</v>
      </c>
      <c r="C83" t="s">
        <v>225</v>
      </c>
    </row>
    <row r="84" spans="1:3">
      <c r="A84" s="4" t="s">
        <v>134</v>
      </c>
      <c r="B84" s="1" t="s">
        <v>135</v>
      </c>
      <c r="C84" t="s">
        <v>226</v>
      </c>
    </row>
    <row r="85" spans="1:3">
      <c r="A85" s="4" t="s">
        <v>134</v>
      </c>
      <c r="B85" s="1" t="s">
        <v>136</v>
      </c>
      <c r="C85" t="s">
        <v>226</v>
      </c>
    </row>
    <row r="86" spans="1:3">
      <c r="A86" s="4" t="s">
        <v>134</v>
      </c>
      <c r="B86" s="1" t="s">
        <v>137</v>
      </c>
      <c r="C86" t="s">
        <v>226</v>
      </c>
    </row>
    <row r="87" spans="1:3">
      <c r="A87" s="4" t="s">
        <v>134</v>
      </c>
      <c r="B87" s="1" t="s">
        <v>138</v>
      </c>
      <c r="C87" t="s">
        <v>226</v>
      </c>
    </row>
    <row r="88" spans="1:3">
      <c r="A88" s="4" t="s">
        <v>139</v>
      </c>
      <c r="B88" s="1" t="s">
        <v>140</v>
      </c>
      <c r="C88" t="s">
        <v>227</v>
      </c>
    </row>
    <row r="89" spans="1:3">
      <c r="A89" s="4" t="s">
        <v>141</v>
      </c>
      <c r="B89" s="1" t="s">
        <v>142</v>
      </c>
      <c r="C89" t="s">
        <v>228</v>
      </c>
    </row>
    <row r="90" spans="1:3">
      <c r="A90" s="4" t="s">
        <v>143</v>
      </c>
      <c r="B90" s="1" t="s">
        <v>144</v>
      </c>
      <c r="C90" t="s">
        <v>229</v>
      </c>
    </row>
    <row r="91" spans="1:3">
      <c r="A91" s="4" t="s">
        <v>145</v>
      </c>
      <c r="B91" s="1" t="s">
        <v>146</v>
      </c>
      <c r="C91" t="s">
        <v>146</v>
      </c>
    </row>
    <row r="92" spans="1:3">
      <c r="A92" s="4" t="s">
        <v>147</v>
      </c>
      <c r="B92" s="1" t="s">
        <v>148</v>
      </c>
      <c r="C92" t="s">
        <v>230</v>
      </c>
    </row>
    <row r="93" spans="1:3">
      <c r="A93" s="4" t="s">
        <v>149</v>
      </c>
      <c r="B93" s="1" t="s">
        <v>150</v>
      </c>
      <c r="C93" t="s">
        <v>231</v>
      </c>
    </row>
    <row r="94" spans="1:3">
      <c r="A94" s="4" t="s">
        <v>149</v>
      </c>
      <c r="B94" s="1" t="s">
        <v>151</v>
      </c>
      <c r="C94" t="s">
        <v>231</v>
      </c>
    </row>
    <row r="95" spans="1:3">
      <c r="A95" s="4" t="s">
        <v>152</v>
      </c>
      <c r="B95" s="1" t="s">
        <v>153</v>
      </c>
      <c r="C95" t="s">
        <v>153</v>
      </c>
    </row>
    <row r="96" spans="1:3">
      <c r="A96" s="4" t="s">
        <v>154</v>
      </c>
      <c r="B96" s="1" t="s">
        <v>155</v>
      </c>
      <c r="C96" t="s">
        <v>232</v>
      </c>
    </row>
    <row r="97" spans="1:3">
      <c r="A97" s="4" t="s">
        <v>156</v>
      </c>
      <c r="B97" s="1" t="s">
        <v>157</v>
      </c>
      <c r="C97" t="s">
        <v>233</v>
      </c>
    </row>
    <row r="98" spans="1:3">
      <c r="A98" s="4" t="s">
        <v>156</v>
      </c>
      <c r="B98" s="1" t="s">
        <v>158</v>
      </c>
      <c r="C98" t="s">
        <v>233</v>
      </c>
    </row>
    <row r="99" spans="1:3">
      <c r="A99" s="4" t="s">
        <v>159</v>
      </c>
      <c r="B99" s="1" t="s">
        <v>160</v>
      </c>
      <c r="C99" t="s">
        <v>234</v>
      </c>
    </row>
    <row r="100" spans="1:3">
      <c r="A100" s="4" t="s">
        <v>161</v>
      </c>
      <c r="B100" s="1" t="s">
        <v>162</v>
      </c>
      <c r="C100" t="s">
        <v>235</v>
      </c>
    </row>
    <row r="101" spans="1:3">
      <c r="A101" s="4" t="s">
        <v>163</v>
      </c>
      <c r="B101" s="1" t="s">
        <v>164</v>
      </c>
      <c r="C101" t="s">
        <v>236</v>
      </c>
    </row>
    <row r="102" spans="1:3">
      <c r="A102" s="4" t="s">
        <v>165</v>
      </c>
      <c r="B102" s="1" t="s">
        <v>166</v>
      </c>
      <c r="C102" t="s">
        <v>237</v>
      </c>
    </row>
    <row r="103" spans="1:3">
      <c r="A103" s="4" t="s">
        <v>165</v>
      </c>
      <c r="B103" s="1" t="s">
        <v>167</v>
      </c>
      <c r="C103" t="s">
        <v>237</v>
      </c>
    </row>
    <row r="104" spans="1:3">
      <c r="A104" s="4" t="s">
        <v>168</v>
      </c>
      <c r="B104" s="1" t="s">
        <v>169</v>
      </c>
      <c r="C104" t="s">
        <v>238</v>
      </c>
    </row>
    <row r="105" spans="1:3">
      <c r="A105" s="4" t="s">
        <v>170</v>
      </c>
      <c r="B105" s="1" t="s">
        <v>171</v>
      </c>
      <c r="C105" t="s">
        <v>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C3" sqref="C3"/>
    </sheetView>
  </sheetViews>
  <sheetFormatPr defaultRowHeight="12.75"/>
  <cols>
    <col min="1" max="1" width="22" bestFit="1" customWidth="1"/>
    <col min="2" max="2" width="27" customWidth="1"/>
  </cols>
  <sheetData>
    <row r="3" spans="2:3">
      <c r="B3" t="s">
        <v>318</v>
      </c>
      <c r="C3" s="5" t="s">
        <v>312</v>
      </c>
    </row>
    <row r="5" spans="2:3">
      <c r="B5" t="s">
        <v>319</v>
      </c>
    </row>
    <row r="6" spans="2:3">
      <c r="B6" t="s">
        <v>320</v>
      </c>
    </row>
    <row r="7" spans="2:3">
      <c r="B7" t="s">
        <v>321</v>
      </c>
    </row>
    <row r="8" spans="2:3">
      <c r="B8" t="s">
        <v>322</v>
      </c>
    </row>
    <row r="9" spans="2:3">
      <c r="B9" t="s">
        <v>323</v>
      </c>
    </row>
    <row r="10" spans="2:3">
      <c r="B10" t="s">
        <v>324</v>
      </c>
    </row>
    <row r="11" spans="2:3">
      <c r="B11" t="s">
        <v>325</v>
      </c>
    </row>
    <row r="12" spans="2:3">
      <c r="B12" t="s">
        <v>326</v>
      </c>
    </row>
    <row r="14" spans="2:3">
      <c r="B14" t="s">
        <v>327</v>
      </c>
    </row>
    <row r="15" spans="2:3">
      <c r="B15" t="s">
        <v>328</v>
      </c>
    </row>
    <row r="16" spans="2:3">
      <c r="B16" t="s">
        <v>329</v>
      </c>
    </row>
    <row r="17" spans="2:2">
      <c r="B17" t="s">
        <v>330</v>
      </c>
    </row>
    <row r="18" spans="2:2">
      <c r="B18" t="s">
        <v>331</v>
      </c>
    </row>
  </sheetData>
  <hyperlinks>
    <hyperlink ref="C3" location="'Contractor login page'!A1" display="Bac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3" sqref="D3"/>
    </sheetView>
  </sheetViews>
  <sheetFormatPr defaultRowHeight="12.75"/>
  <cols>
    <col min="2" max="2" width="14.140625" customWidth="1"/>
    <col min="3" max="3" width="15.140625" customWidth="1"/>
    <col min="4" max="4" width="10.5703125" customWidth="1"/>
  </cols>
  <sheetData>
    <row r="3" spans="1:4">
      <c r="B3" t="s">
        <v>317</v>
      </c>
      <c r="D3" s="5" t="s">
        <v>312</v>
      </c>
    </row>
    <row r="5" spans="1:4">
      <c r="A5" s="7" t="s">
        <v>313</v>
      </c>
      <c r="B5" s="7" t="s">
        <v>314</v>
      </c>
      <c r="C5" s="7" t="s">
        <v>315</v>
      </c>
      <c r="D5" s="7" t="s">
        <v>316</v>
      </c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</sheetData>
  <hyperlinks>
    <hyperlink ref="D3" location="'Contractor login page'!A1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workbookViewId="0">
      <selection activeCell="B6" sqref="B6"/>
    </sheetView>
  </sheetViews>
  <sheetFormatPr defaultRowHeight="12.75"/>
  <cols>
    <col min="2" max="2" width="28.85546875" customWidth="1"/>
  </cols>
  <sheetData>
    <row r="3" spans="2:4">
      <c r="B3" t="s">
        <v>307</v>
      </c>
      <c r="D3" s="5" t="s">
        <v>312</v>
      </c>
    </row>
    <row r="5" spans="2:4">
      <c r="B5" s="5" t="s">
        <v>239</v>
      </c>
    </row>
    <row r="6" spans="2:4">
      <c r="B6" s="5" t="s">
        <v>240</v>
      </c>
    </row>
    <row r="7" spans="2:4">
      <c r="B7" s="5" t="s">
        <v>306</v>
      </c>
    </row>
  </sheetData>
  <hyperlinks>
    <hyperlink ref="B5" location="'Subcontractor works'!A1" display="Subcontractor works"/>
    <hyperlink ref="B6" location="'Supply of materials'!A1" display="Material Enquiry"/>
    <hyperlink ref="B7" location="Services!A1" display="Services"/>
    <hyperlink ref="D3" location="'Contractor login page'!A1" display="Bac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2"/>
  <sheetViews>
    <sheetView workbookViewId="0">
      <selection activeCell="B2" sqref="B2"/>
    </sheetView>
  </sheetViews>
  <sheetFormatPr defaultRowHeight="12.75"/>
  <cols>
    <col min="2" max="2" width="44.7109375" customWidth="1"/>
    <col min="3" max="3" width="17.7109375" customWidth="1"/>
    <col min="4" max="4" width="16.7109375" customWidth="1"/>
  </cols>
  <sheetData>
    <row r="2" spans="1:4">
      <c r="B2" s="5" t="s">
        <v>303</v>
      </c>
    </row>
    <row r="3" spans="1:4">
      <c r="A3" s="7" t="s">
        <v>333</v>
      </c>
      <c r="B3" s="7" t="s">
        <v>334</v>
      </c>
      <c r="C3" s="7" t="s">
        <v>335</v>
      </c>
      <c r="D3" s="8" t="s">
        <v>337</v>
      </c>
    </row>
    <row r="4" spans="1:4">
      <c r="A4" s="7" t="s">
        <v>145</v>
      </c>
      <c r="B4" s="8" t="s">
        <v>146</v>
      </c>
      <c r="C4" s="11" t="s">
        <v>332</v>
      </c>
      <c r="D4" s="11" t="s">
        <v>338</v>
      </c>
    </row>
    <row r="5" spans="1:4">
      <c r="A5" s="7" t="s">
        <v>336</v>
      </c>
      <c r="B5" s="8" t="s">
        <v>241</v>
      </c>
      <c r="C5" s="11" t="s">
        <v>332</v>
      </c>
      <c r="D5" s="11" t="s">
        <v>338</v>
      </c>
    </row>
    <row r="6" spans="1:4">
      <c r="A6" s="7" t="s">
        <v>336</v>
      </c>
      <c r="B6" s="8" t="s">
        <v>242</v>
      </c>
      <c r="C6" s="11" t="s">
        <v>332</v>
      </c>
      <c r="D6" s="11" t="s">
        <v>338</v>
      </c>
    </row>
    <row r="7" spans="1:4">
      <c r="A7" s="7" t="s">
        <v>336</v>
      </c>
      <c r="B7" s="8" t="s">
        <v>243</v>
      </c>
      <c r="C7" s="11" t="s">
        <v>332</v>
      </c>
      <c r="D7" s="11" t="s">
        <v>338</v>
      </c>
    </row>
    <row r="8" spans="1:4">
      <c r="A8" s="7" t="s">
        <v>336</v>
      </c>
      <c r="B8" s="8" t="s">
        <v>244</v>
      </c>
      <c r="C8" s="11" t="s">
        <v>332</v>
      </c>
      <c r="D8" s="11" t="s">
        <v>338</v>
      </c>
    </row>
    <row r="9" spans="1:4">
      <c r="A9" s="7" t="s">
        <v>336</v>
      </c>
      <c r="B9" s="8" t="s">
        <v>245</v>
      </c>
      <c r="C9" s="11" t="s">
        <v>332</v>
      </c>
      <c r="D9" s="11" t="s">
        <v>338</v>
      </c>
    </row>
    <row r="10" spans="1:4">
      <c r="A10" s="7" t="s">
        <v>336</v>
      </c>
      <c r="B10" s="8" t="s">
        <v>246</v>
      </c>
      <c r="C10" s="11" t="s">
        <v>332</v>
      </c>
      <c r="D10" s="11" t="s">
        <v>338</v>
      </c>
    </row>
    <row r="11" spans="1:4">
      <c r="A11" s="7" t="s">
        <v>336</v>
      </c>
      <c r="B11" s="8" t="s">
        <v>247</v>
      </c>
      <c r="C11" s="11" t="s">
        <v>332</v>
      </c>
      <c r="D11" s="11" t="s">
        <v>338</v>
      </c>
    </row>
    <row r="12" spans="1:4">
      <c r="A12" s="7" t="s">
        <v>336</v>
      </c>
      <c r="B12" s="8" t="s">
        <v>248</v>
      </c>
      <c r="C12" s="11" t="s">
        <v>332</v>
      </c>
      <c r="D12" s="11" t="s">
        <v>338</v>
      </c>
    </row>
    <row r="13" spans="1:4">
      <c r="A13" s="7" t="s">
        <v>336</v>
      </c>
      <c r="B13" s="8" t="s">
        <v>249</v>
      </c>
      <c r="C13" s="11" t="s">
        <v>332</v>
      </c>
      <c r="D13" s="11" t="s">
        <v>338</v>
      </c>
    </row>
    <row r="14" spans="1:4">
      <c r="A14" s="7" t="s">
        <v>336</v>
      </c>
      <c r="B14" s="8" t="s">
        <v>250</v>
      </c>
      <c r="C14" s="11" t="s">
        <v>332</v>
      </c>
      <c r="D14" s="11" t="s">
        <v>338</v>
      </c>
    </row>
    <row r="15" spans="1:4">
      <c r="A15" s="7" t="s">
        <v>336</v>
      </c>
      <c r="B15" s="8" t="s">
        <v>251</v>
      </c>
      <c r="C15" s="11" t="s">
        <v>332</v>
      </c>
      <c r="D15" s="11" t="s">
        <v>338</v>
      </c>
    </row>
    <row r="16" spans="1:4">
      <c r="A16" s="7" t="s">
        <v>336</v>
      </c>
      <c r="B16" s="8" t="s">
        <v>252</v>
      </c>
      <c r="C16" s="11" t="s">
        <v>332</v>
      </c>
      <c r="D16" s="11" t="s">
        <v>338</v>
      </c>
    </row>
    <row r="17" spans="1:6">
      <c r="A17" s="7" t="s">
        <v>336</v>
      </c>
      <c r="B17" s="8" t="s">
        <v>253</v>
      </c>
      <c r="C17" s="11" t="s">
        <v>332</v>
      </c>
      <c r="D17" s="11" t="s">
        <v>338</v>
      </c>
    </row>
    <row r="18" spans="1:6">
      <c r="A18" s="7" t="s">
        <v>336</v>
      </c>
      <c r="B18" s="8" t="s">
        <v>254</v>
      </c>
      <c r="C18" s="11" t="s">
        <v>332</v>
      </c>
      <c r="D18" s="11" t="s">
        <v>338</v>
      </c>
    </row>
    <row r="19" spans="1:6">
      <c r="A19" s="7" t="s">
        <v>336</v>
      </c>
      <c r="B19" s="8" t="s">
        <v>255</v>
      </c>
      <c r="C19" s="11" t="s">
        <v>332</v>
      </c>
      <c r="D19" s="11" t="s">
        <v>338</v>
      </c>
    </row>
    <row r="20" spans="1:6">
      <c r="A20" s="7" t="s">
        <v>336</v>
      </c>
      <c r="B20" s="8" t="s">
        <v>256</v>
      </c>
      <c r="C20" s="11" t="s">
        <v>332</v>
      </c>
      <c r="D20" s="11" t="s">
        <v>338</v>
      </c>
    </row>
    <row r="21" spans="1:6">
      <c r="A21" s="7" t="s">
        <v>336</v>
      </c>
      <c r="B21" s="8" t="s">
        <v>257</v>
      </c>
      <c r="C21" s="11" t="s">
        <v>332</v>
      </c>
      <c r="D21" s="11" t="s">
        <v>338</v>
      </c>
    </row>
    <row r="22" spans="1:6">
      <c r="A22" s="7" t="s">
        <v>336</v>
      </c>
      <c r="B22" s="8" t="s">
        <v>258</v>
      </c>
      <c r="C22" s="11" t="s">
        <v>332</v>
      </c>
      <c r="D22" s="11" t="s">
        <v>338</v>
      </c>
    </row>
    <row r="23" spans="1:6">
      <c r="A23" s="7" t="s">
        <v>336</v>
      </c>
      <c r="B23" s="8" t="s">
        <v>259</v>
      </c>
      <c r="C23" s="11" t="s">
        <v>332</v>
      </c>
      <c r="D23" s="11" t="s">
        <v>338</v>
      </c>
    </row>
    <row r="24" spans="1:6">
      <c r="A24" s="7" t="s">
        <v>336</v>
      </c>
      <c r="B24" s="8" t="s">
        <v>260</v>
      </c>
      <c r="C24" s="11" t="s">
        <v>332</v>
      </c>
      <c r="D24" s="11" t="s">
        <v>338</v>
      </c>
    </row>
    <row r="25" spans="1:6">
      <c r="A25" s="7" t="s">
        <v>336</v>
      </c>
      <c r="B25" s="8" t="s">
        <v>261</v>
      </c>
      <c r="C25" s="11" t="s">
        <v>332</v>
      </c>
      <c r="D25" s="11" t="s">
        <v>338</v>
      </c>
    </row>
    <row r="26" spans="1:6">
      <c r="A26" s="7" t="s">
        <v>336</v>
      </c>
      <c r="B26" s="8" t="s">
        <v>262</v>
      </c>
      <c r="C26" s="11" t="s">
        <v>332</v>
      </c>
      <c r="D26" s="11" t="s">
        <v>338</v>
      </c>
    </row>
    <row r="27" spans="1:6">
      <c r="A27" s="7" t="s">
        <v>336</v>
      </c>
      <c r="B27" s="8" t="s">
        <v>263</v>
      </c>
      <c r="C27" s="11" t="s">
        <v>332</v>
      </c>
      <c r="D27" s="11" t="s">
        <v>338</v>
      </c>
    </row>
    <row r="28" spans="1:6">
      <c r="A28" s="7" t="s">
        <v>336</v>
      </c>
      <c r="B28" s="8" t="s">
        <v>264</v>
      </c>
      <c r="C28" s="11" t="s">
        <v>332</v>
      </c>
      <c r="D28" s="11" t="s">
        <v>338</v>
      </c>
    </row>
    <row r="29" spans="1:6">
      <c r="D29" s="9"/>
      <c r="E29" s="9"/>
    </row>
    <row r="30" spans="1:6">
      <c r="C30" s="9"/>
      <c r="D30" s="9"/>
      <c r="E30" s="9"/>
      <c r="F30" s="9"/>
    </row>
    <row r="31" spans="1:6">
      <c r="C31" s="9"/>
      <c r="D31" s="9"/>
      <c r="E31" s="9"/>
      <c r="F31" s="9"/>
    </row>
    <row r="32" spans="1:6">
      <c r="C32" s="9"/>
      <c r="D32" s="9"/>
      <c r="E32" s="9"/>
      <c r="F32" s="9"/>
    </row>
    <row r="33" spans="3:6">
      <c r="C33" s="9"/>
      <c r="D33" s="9"/>
      <c r="E33" s="9"/>
      <c r="F33" s="9"/>
    </row>
    <row r="34" spans="3:6">
      <c r="C34" s="9"/>
      <c r="D34" s="9"/>
      <c r="E34" s="9"/>
      <c r="F34" s="9"/>
    </row>
    <row r="35" spans="3:6">
      <c r="C35" s="9"/>
      <c r="D35" s="9"/>
      <c r="E35" s="9"/>
      <c r="F35" s="9"/>
    </row>
    <row r="36" spans="3:6">
      <c r="C36" s="9"/>
      <c r="D36" s="9"/>
      <c r="E36" s="9"/>
      <c r="F36" s="9"/>
    </row>
    <row r="37" spans="3:6">
      <c r="C37" s="9"/>
      <c r="D37" s="9"/>
      <c r="E37" s="9"/>
      <c r="F37" s="9"/>
    </row>
    <row r="38" spans="3:6">
      <c r="C38" s="9"/>
      <c r="D38" s="9"/>
      <c r="E38" s="9"/>
      <c r="F38" s="9"/>
    </row>
    <row r="39" spans="3:6">
      <c r="C39" s="9"/>
      <c r="D39" s="9"/>
      <c r="E39" s="9"/>
      <c r="F39" s="9"/>
    </row>
    <row r="40" spans="3:6">
      <c r="C40" s="9"/>
      <c r="D40" s="9"/>
      <c r="E40" s="9"/>
      <c r="F40" s="9"/>
    </row>
    <row r="41" spans="3:6">
      <c r="C41" s="9"/>
      <c r="D41" s="9"/>
      <c r="E41" s="9"/>
      <c r="F41" s="9"/>
    </row>
    <row r="42" spans="3:6">
      <c r="C42" s="9"/>
      <c r="D42" s="9"/>
      <c r="E42" s="9"/>
      <c r="F42" s="9"/>
    </row>
  </sheetData>
  <hyperlinks>
    <hyperlink ref="B2" location="'Enquiry page'!A1" display="Back to enquiry page"/>
    <hyperlink ref="D4:D28" location="'Basic enquiry page'!A1" display="Basic enquiry page"/>
    <hyperlink ref="C4" location="'Bid comparison'!A1" display="Bid comparison"/>
    <hyperlink ref="C5:C28" location="'Bid comparison'!A1" display="Bid compariso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/>
  </sheetViews>
  <sheetFormatPr defaultRowHeight="12.75"/>
  <cols>
    <col min="2" max="2" width="42.42578125" customWidth="1"/>
    <col min="3" max="3" width="16.5703125" customWidth="1"/>
    <col min="4" max="4" width="16.85546875" customWidth="1"/>
  </cols>
  <sheetData>
    <row r="2" spans="1:4">
      <c r="B2" s="5" t="s">
        <v>304</v>
      </c>
    </row>
    <row r="4" spans="1:4">
      <c r="A4" s="7" t="s">
        <v>172</v>
      </c>
      <c r="B4" s="7" t="s">
        <v>0</v>
      </c>
      <c r="C4" s="7" t="s">
        <v>335</v>
      </c>
      <c r="D4" s="8" t="s">
        <v>337</v>
      </c>
    </row>
    <row r="5" spans="1:4">
      <c r="A5" s="7" t="s">
        <v>336</v>
      </c>
      <c r="B5" s="8" t="s">
        <v>265</v>
      </c>
      <c r="C5" s="11" t="s">
        <v>332</v>
      </c>
      <c r="D5" s="11" t="s">
        <v>338</v>
      </c>
    </row>
    <row r="6" spans="1:4">
      <c r="A6" s="7" t="s">
        <v>336</v>
      </c>
      <c r="B6" s="8" t="s">
        <v>266</v>
      </c>
      <c r="C6" s="11" t="s">
        <v>332</v>
      </c>
      <c r="D6" s="11" t="s">
        <v>338</v>
      </c>
    </row>
    <row r="7" spans="1:4">
      <c r="A7" s="7" t="s">
        <v>336</v>
      </c>
      <c r="B7" s="8" t="s">
        <v>267</v>
      </c>
      <c r="C7" s="11" t="s">
        <v>332</v>
      </c>
      <c r="D7" s="11" t="s">
        <v>338</v>
      </c>
    </row>
    <row r="8" spans="1:4">
      <c r="A8" s="7" t="s">
        <v>336</v>
      </c>
      <c r="B8" s="8" t="s">
        <v>268</v>
      </c>
      <c r="C8" s="11" t="s">
        <v>332</v>
      </c>
      <c r="D8" s="11" t="s">
        <v>338</v>
      </c>
    </row>
    <row r="9" spans="1:4">
      <c r="A9" s="7" t="s">
        <v>336</v>
      </c>
      <c r="B9" s="8" t="s">
        <v>269</v>
      </c>
      <c r="C9" s="11" t="s">
        <v>332</v>
      </c>
      <c r="D9" s="11" t="s">
        <v>338</v>
      </c>
    </row>
    <row r="10" spans="1:4">
      <c r="A10" s="7" t="s">
        <v>336</v>
      </c>
      <c r="B10" s="8" t="s">
        <v>270</v>
      </c>
      <c r="C10" s="11" t="s">
        <v>332</v>
      </c>
      <c r="D10" s="11" t="s">
        <v>338</v>
      </c>
    </row>
    <row r="11" spans="1:4">
      <c r="A11" s="7" t="s">
        <v>336</v>
      </c>
      <c r="B11" s="8" t="s">
        <v>271</v>
      </c>
      <c r="C11" s="11" t="s">
        <v>332</v>
      </c>
      <c r="D11" s="11" t="s">
        <v>338</v>
      </c>
    </row>
    <row r="12" spans="1:4">
      <c r="A12" s="7" t="s">
        <v>336</v>
      </c>
      <c r="B12" s="8" t="s">
        <v>272</v>
      </c>
      <c r="C12" s="11" t="s">
        <v>332</v>
      </c>
      <c r="D12" s="11" t="s">
        <v>338</v>
      </c>
    </row>
    <row r="13" spans="1:4">
      <c r="A13" s="7" t="s">
        <v>336</v>
      </c>
      <c r="B13" s="8" t="s">
        <v>273</v>
      </c>
      <c r="C13" s="11" t="s">
        <v>332</v>
      </c>
      <c r="D13" s="11" t="s">
        <v>338</v>
      </c>
    </row>
    <row r="14" spans="1:4">
      <c r="A14" s="7" t="s">
        <v>336</v>
      </c>
      <c r="B14" s="8" t="s">
        <v>274</v>
      </c>
      <c r="C14" s="11" t="s">
        <v>332</v>
      </c>
      <c r="D14" s="11" t="s">
        <v>338</v>
      </c>
    </row>
    <row r="15" spans="1:4">
      <c r="A15" s="7" t="s">
        <v>336</v>
      </c>
      <c r="B15" s="8" t="s">
        <v>275</v>
      </c>
      <c r="C15" s="11" t="s">
        <v>332</v>
      </c>
      <c r="D15" s="11" t="s">
        <v>338</v>
      </c>
    </row>
    <row r="16" spans="1:4">
      <c r="A16" s="7" t="s">
        <v>336</v>
      </c>
      <c r="B16" s="8" t="s">
        <v>276</v>
      </c>
      <c r="C16" s="11" t="s">
        <v>332</v>
      </c>
      <c r="D16" s="11" t="s">
        <v>338</v>
      </c>
    </row>
    <row r="17" spans="1:4">
      <c r="A17" s="7" t="s">
        <v>336</v>
      </c>
      <c r="B17" s="8" t="s">
        <v>277</v>
      </c>
      <c r="C17" s="11" t="s">
        <v>332</v>
      </c>
      <c r="D17" s="11" t="s">
        <v>338</v>
      </c>
    </row>
    <row r="18" spans="1:4">
      <c r="A18" s="7" t="s">
        <v>336</v>
      </c>
      <c r="B18" s="8" t="s">
        <v>278</v>
      </c>
      <c r="C18" s="11" t="s">
        <v>332</v>
      </c>
      <c r="D18" s="11" t="s">
        <v>338</v>
      </c>
    </row>
    <row r="19" spans="1:4">
      <c r="A19" s="7" t="s">
        <v>336</v>
      </c>
      <c r="B19" s="8" t="s">
        <v>279</v>
      </c>
      <c r="C19" s="11" t="s">
        <v>332</v>
      </c>
      <c r="D19" s="11" t="s">
        <v>338</v>
      </c>
    </row>
    <row r="20" spans="1:4">
      <c r="A20" s="7" t="s">
        <v>336</v>
      </c>
      <c r="B20" s="8" t="s">
        <v>280</v>
      </c>
      <c r="C20" s="11" t="s">
        <v>332</v>
      </c>
      <c r="D20" s="11" t="s">
        <v>338</v>
      </c>
    </row>
    <row r="21" spans="1:4">
      <c r="A21" s="7" t="s">
        <v>336</v>
      </c>
      <c r="B21" s="8" t="s">
        <v>281</v>
      </c>
      <c r="C21" s="11" t="s">
        <v>332</v>
      </c>
      <c r="D21" s="11" t="s">
        <v>338</v>
      </c>
    </row>
    <row r="22" spans="1:4">
      <c r="A22" s="7" t="s">
        <v>336</v>
      </c>
      <c r="B22" s="8" t="s">
        <v>282</v>
      </c>
      <c r="C22" s="11" t="s">
        <v>332</v>
      </c>
      <c r="D22" s="11" t="s">
        <v>338</v>
      </c>
    </row>
    <row r="23" spans="1:4">
      <c r="A23" s="7" t="s">
        <v>336</v>
      </c>
      <c r="B23" s="8" t="s">
        <v>283</v>
      </c>
      <c r="C23" s="11" t="s">
        <v>332</v>
      </c>
      <c r="D23" s="11" t="s">
        <v>338</v>
      </c>
    </row>
    <row r="24" spans="1:4">
      <c r="A24" s="7" t="s">
        <v>336</v>
      </c>
      <c r="B24" s="8" t="s">
        <v>284</v>
      </c>
      <c r="C24" s="11" t="s">
        <v>332</v>
      </c>
      <c r="D24" s="11" t="s">
        <v>338</v>
      </c>
    </row>
    <row r="25" spans="1:4">
      <c r="A25" s="7" t="s">
        <v>336</v>
      </c>
      <c r="B25" s="8" t="s">
        <v>285</v>
      </c>
      <c r="C25" s="11" t="s">
        <v>332</v>
      </c>
      <c r="D25" s="11" t="s">
        <v>338</v>
      </c>
    </row>
    <row r="26" spans="1:4">
      <c r="A26" s="7" t="s">
        <v>336</v>
      </c>
      <c r="B26" s="8" t="s">
        <v>286</v>
      </c>
      <c r="C26" s="11" t="s">
        <v>332</v>
      </c>
      <c r="D26" s="11" t="s">
        <v>338</v>
      </c>
    </row>
    <row r="27" spans="1:4">
      <c r="A27" s="7" t="s">
        <v>336</v>
      </c>
      <c r="B27" s="8" t="s">
        <v>287</v>
      </c>
      <c r="C27" s="11" t="s">
        <v>332</v>
      </c>
      <c r="D27" s="11" t="s">
        <v>338</v>
      </c>
    </row>
    <row r="28" spans="1:4">
      <c r="A28" s="7" t="s">
        <v>336</v>
      </c>
      <c r="B28" s="8" t="s">
        <v>288</v>
      </c>
      <c r="C28" s="11" t="s">
        <v>332</v>
      </c>
      <c r="D28" s="11" t="s">
        <v>338</v>
      </c>
    </row>
    <row r="29" spans="1:4">
      <c r="A29" s="7" t="s">
        <v>336</v>
      </c>
      <c r="B29" s="8" t="s">
        <v>289</v>
      </c>
      <c r="C29" s="11" t="s">
        <v>332</v>
      </c>
      <c r="D29" s="11" t="s">
        <v>338</v>
      </c>
    </row>
    <row r="30" spans="1:4">
      <c r="A30" s="7" t="s">
        <v>336</v>
      </c>
      <c r="B30" s="8" t="s">
        <v>290</v>
      </c>
      <c r="C30" s="11" t="s">
        <v>332</v>
      </c>
      <c r="D30" s="11" t="s">
        <v>338</v>
      </c>
    </row>
    <row r="31" spans="1:4">
      <c r="A31" s="7" t="s">
        <v>336</v>
      </c>
      <c r="B31" s="8" t="s">
        <v>291</v>
      </c>
      <c r="C31" s="11" t="s">
        <v>332</v>
      </c>
      <c r="D31" s="11" t="s">
        <v>338</v>
      </c>
    </row>
    <row r="32" spans="1:4">
      <c r="A32" s="7" t="s">
        <v>336</v>
      </c>
      <c r="B32" s="8" t="s">
        <v>292</v>
      </c>
      <c r="C32" s="11" t="s">
        <v>332</v>
      </c>
      <c r="D32" s="11" t="s">
        <v>338</v>
      </c>
    </row>
    <row r="33" spans="1:4">
      <c r="A33" s="7" t="s">
        <v>336</v>
      </c>
      <c r="B33" s="8" t="s">
        <v>293</v>
      </c>
      <c r="C33" s="11" t="s">
        <v>332</v>
      </c>
      <c r="D33" s="11" t="s">
        <v>338</v>
      </c>
    </row>
    <row r="34" spans="1:4">
      <c r="A34" s="7" t="s">
        <v>336</v>
      </c>
      <c r="B34" s="8" t="s">
        <v>294</v>
      </c>
      <c r="C34" s="11" t="s">
        <v>332</v>
      </c>
      <c r="D34" s="11" t="s">
        <v>338</v>
      </c>
    </row>
    <row r="35" spans="1:4">
      <c r="A35" s="7" t="s">
        <v>336</v>
      </c>
      <c r="B35" s="8" t="s">
        <v>295</v>
      </c>
      <c r="C35" s="11" t="s">
        <v>332</v>
      </c>
      <c r="D35" s="11" t="s">
        <v>338</v>
      </c>
    </row>
    <row r="36" spans="1:4">
      <c r="A36" s="7" t="s">
        <v>336</v>
      </c>
      <c r="B36" s="8" t="s">
        <v>296</v>
      </c>
      <c r="C36" s="11" t="s">
        <v>332</v>
      </c>
      <c r="D36" s="11" t="s">
        <v>338</v>
      </c>
    </row>
    <row r="37" spans="1:4">
      <c r="A37" s="7" t="s">
        <v>336</v>
      </c>
      <c r="B37" s="8" t="s">
        <v>297</v>
      </c>
      <c r="C37" s="11" t="s">
        <v>332</v>
      </c>
      <c r="D37" s="11" t="s">
        <v>338</v>
      </c>
    </row>
    <row r="38" spans="1:4">
      <c r="A38" s="7" t="s">
        <v>336</v>
      </c>
      <c r="B38" s="8" t="s">
        <v>298</v>
      </c>
      <c r="C38" s="11" t="s">
        <v>332</v>
      </c>
      <c r="D38" s="11" t="s">
        <v>338</v>
      </c>
    </row>
    <row r="39" spans="1:4">
      <c r="A39" s="7" t="s">
        <v>336</v>
      </c>
      <c r="B39" s="8" t="s">
        <v>299</v>
      </c>
      <c r="C39" s="11" t="s">
        <v>332</v>
      </c>
      <c r="D39" s="11" t="s">
        <v>338</v>
      </c>
    </row>
    <row r="40" spans="1:4">
      <c r="A40" s="7" t="s">
        <v>336</v>
      </c>
      <c r="B40" s="8" t="s">
        <v>300</v>
      </c>
      <c r="C40" s="11" t="s">
        <v>332</v>
      </c>
      <c r="D40" s="11" t="s">
        <v>338</v>
      </c>
    </row>
    <row r="41" spans="1:4">
      <c r="A41" s="7" t="s">
        <v>336</v>
      </c>
      <c r="B41" s="8" t="s">
        <v>301</v>
      </c>
      <c r="C41" s="11" t="s">
        <v>332</v>
      </c>
      <c r="D41" s="11" t="s">
        <v>338</v>
      </c>
    </row>
    <row r="42" spans="1:4">
      <c r="A42" s="7" t="s">
        <v>336</v>
      </c>
      <c r="B42" s="8" t="s">
        <v>302</v>
      </c>
      <c r="C42" s="11" t="s">
        <v>332</v>
      </c>
      <c r="D42" s="11" t="s">
        <v>338</v>
      </c>
    </row>
  </sheetData>
  <hyperlinks>
    <hyperlink ref="B2" location="'Enquiry page'!A1" display="back to enquiry page"/>
    <hyperlink ref="D5" location="'Basic enquiry page'!A1" display="Basic enquiry page"/>
    <hyperlink ref="D6:D42" location="'Basic enquiry page'!A1" display="Basic enquiry page"/>
    <hyperlink ref="C5:C42" location="'Bid comparison'!A1" display="Bid compariso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2" sqref="B2"/>
    </sheetView>
  </sheetViews>
  <sheetFormatPr defaultRowHeight="12.75"/>
  <sheetData>
    <row r="2" spans="2:2">
      <c r="B2" s="5" t="s">
        <v>303</v>
      </c>
    </row>
    <row r="5" spans="2:2">
      <c r="B5" s="6" t="s">
        <v>305</v>
      </c>
    </row>
  </sheetData>
  <hyperlinks>
    <hyperlink ref="B2" location="'Enquiry page'!A1" display="Back to enquiry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2" sqref="D2"/>
    </sheetView>
  </sheetViews>
  <sheetFormatPr defaultRowHeight="12.75"/>
  <cols>
    <col min="2" max="2" width="23.140625" customWidth="1"/>
    <col min="3" max="3" width="50.140625" customWidth="1"/>
    <col min="4" max="4" width="21.42578125" customWidth="1"/>
  </cols>
  <sheetData>
    <row r="2" spans="2:4">
      <c r="B2" t="s">
        <v>347</v>
      </c>
      <c r="C2" s="5" t="s">
        <v>352</v>
      </c>
      <c r="D2" s="5" t="s">
        <v>353</v>
      </c>
    </row>
    <row r="4" spans="2:4">
      <c r="D4" t="s">
        <v>343</v>
      </c>
    </row>
    <row r="5" spans="2:4">
      <c r="B5" t="s">
        <v>339</v>
      </c>
      <c r="C5" s="10" t="s">
        <v>340</v>
      </c>
    </row>
    <row r="6" spans="2:4" ht="38.25">
      <c r="B6" t="s">
        <v>341</v>
      </c>
      <c r="C6" s="10" t="s">
        <v>342</v>
      </c>
      <c r="D6" s="1" t="s">
        <v>344</v>
      </c>
    </row>
    <row r="7" spans="2:4">
      <c r="B7" t="s">
        <v>345</v>
      </c>
      <c r="C7" s="10" t="s">
        <v>346</v>
      </c>
    </row>
    <row r="8" spans="2:4">
      <c r="B8" t="s">
        <v>348</v>
      </c>
      <c r="C8" s="10" t="s">
        <v>349</v>
      </c>
    </row>
    <row r="9" spans="2:4">
      <c r="B9" t="s">
        <v>328</v>
      </c>
      <c r="C9" s="10" t="s">
        <v>350</v>
      </c>
    </row>
    <row r="10" spans="2:4">
      <c r="B10" t="s">
        <v>329</v>
      </c>
      <c r="C10" s="10" t="s">
        <v>350</v>
      </c>
    </row>
    <row r="11" spans="2:4">
      <c r="B11" t="s">
        <v>351</v>
      </c>
      <c r="C11" s="10" t="s">
        <v>350</v>
      </c>
    </row>
    <row r="12" spans="2:4" ht="76.5">
      <c r="B12" t="s">
        <v>354</v>
      </c>
      <c r="C12" s="10" t="s">
        <v>355</v>
      </c>
      <c r="D12" s="1" t="s">
        <v>356</v>
      </c>
    </row>
  </sheetData>
  <hyperlinks>
    <hyperlink ref="C2" location="'Subcontractor works'!A1" display="Back "/>
    <hyperlink ref="D2" location="'Supply of materials'!A1" display="back to material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abSelected="1" workbookViewId="0">
      <selection sqref="A1:Q1"/>
    </sheetView>
  </sheetViews>
  <sheetFormatPr defaultRowHeight="12.75"/>
  <cols>
    <col min="1" max="1" width="8.85546875" style="4" customWidth="1"/>
    <col min="2" max="2" width="30.42578125" customWidth="1"/>
    <col min="7" max="7" width="12.28515625" customWidth="1"/>
    <col min="46" max="46" width="12.42578125" customWidth="1"/>
    <col min="49" max="49" width="23.140625" customWidth="1"/>
  </cols>
  <sheetData>
    <row r="1" spans="1:49">
      <c r="A1" s="77" t="s">
        <v>464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49">
      <c r="C2" s="5" t="s">
        <v>352</v>
      </c>
      <c r="F2" s="5" t="s">
        <v>463</v>
      </c>
    </row>
    <row r="3" spans="1:49" ht="15">
      <c r="A3" s="64" t="s">
        <v>439</v>
      </c>
      <c r="B3" s="12"/>
      <c r="C3" s="13"/>
      <c r="D3" s="13"/>
      <c r="E3" s="13"/>
      <c r="F3" s="12"/>
      <c r="G3" s="12"/>
      <c r="H3" s="12"/>
      <c r="I3" s="12"/>
      <c r="J3" s="12"/>
      <c r="K3" s="12"/>
      <c r="L3" s="12"/>
      <c r="M3" s="14"/>
      <c r="N3" s="15"/>
      <c r="O3" s="12"/>
      <c r="P3" s="15"/>
      <c r="Q3" s="15"/>
      <c r="R3" s="12"/>
      <c r="S3" s="15"/>
      <c r="T3" s="15"/>
      <c r="U3" s="12"/>
      <c r="V3" s="12"/>
      <c r="W3" s="15"/>
      <c r="X3" s="12"/>
      <c r="Y3" s="12"/>
      <c r="Z3" s="15"/>
      <c r="AA3" s="12"/>
      <c r="AB3" s="12"/>
      <c r="AC3" s="15"/>
      <c r="AD3" s="12"/>
      <c r="AE3" s="12"/>
      <c r="AF3" s="15"/>
      <c r="AG3" s="12"/>
      <c r="AH3" s="12"/>
      <c r="AI3" s="15"/>
      <c r="AJ3" s="12"/>
      <c r="AK3" s="12"/>
      <c r="AL3" s="15"/>
      <c r="AM3" s="12"/>
      <c r="AN3" s="12"/>
      <c r="AO3" s="15"/>
      <c r="AP3" s="12"/>
      <c r="AQ3" s="12"/>
      <c r="AR3" s="15"/>
      <c r="AT3" s="12"/>
      <c r="AU3" s="12"/>
      <c r="AV3" s="15"/>
    </row>
    <row r="4" spans="1:49" ht="15">
      <c r="A4" s="64" t="s">
        <v>440</v>
      </c>
      <c r="B4" s="12"/>
      <c r="C4" s="13"/>
      <c r="D4" s="13"/>
      <c r="E4" s="13"/>
      <c r="F4" s="12"/>
      <c r="G4" s="12"/>
      <c r="H4" s="12"/>
      <c r="I4" s="12"/>
      <c r="J4" s="12"/>
      <c r="K4" s="12"/>
      <c r="L4" s="12"/>
      <c r="M4" s="16"/>
      <c r="N4" s="15"/>
      <c r="O4" s="12"/>
      <c r="P4" s="15"/>
      <c r="Q4" s="15"/>
      <c r="R4" s="12"/>
      <c r="S4" s="15"/>
      <c r="T4" s="15"/>
      <c r="U4" s="12"/>
      <c r="V4" s="12"/>
      <c r="W4" s="15"/>
      <c r="X4" s="12"/>
      <c r="Y4" s="12"/>
      <c r="Z4" s="15"/>
      <c r="AA4" s="12"/>
      <c r="AB4" s="12"/>
      <c r="AC4" s="15"/>
      <c r="AD4" s="12"/>
      <c r="AE4" s="12"/>
      <c r="AF4" s="15"/>
      <c r="AG4" s="12"/>
      <c r="AH4" s="12"/>
      <c r="AI4" s="15"/>
      <c r="AJ4" s="12"/>
      <c r="AK4" s="12"/>
      <c r="AL4" s="15"/>
      <c r="AM4" s="12"/>
      <c r="AN4" s="12"/>
      <c r="AO4" s="15"/>
      <c r="AP4" s="12"/>
      <c r="AQ4" s="12"/>
      <c r="AR4" s="15"/>
      <c r="AT4" s="12"/>
      <c r="AU4" s="12"/>
      <c r="AV4" s="15"/>
    </row>
    <row r="5" spans="1:49" ht="15">
      <c r="A5" s="64" t="s">
        <v>441</v>
      </c>
      <c r="B5" s="12"/>
      <c r="C5" s="13"/>
      <c r="D5" s="13"/>
      <c r="E5" s="13"/>
      <c r="F5" s="12"/>
      <c r="G5" s="12"/>
      <c r="H5" s="12"/>
      <c r="I5" s="12"/>
      <c r="J5" s="12"/>
      <c r="K5" s="12"/>
      <c r="L5" s="12"/>
      <c r="M5" s="15"/>
      <c r="N5" s="15"/>
      <c r="O5" s="12"/>
      <c r="P5" s="15"/>
      <c r="Q5" s="15"/>
      <c r="R5" s="12"/>
      <c r="S5" s="15"/>
      <c r="T5" s="15"/>
      <c r="U5" s="12"/>
      <c r="V5" s="12"/>
      <c r="W5" s="15"/>
      <c r="X5" s="12"/>
      <c r="Y5" s="12"/>
      <c r="Z5" s="15"/>
      <c r="AA5" s="12"/>
      <c r="AB5" s="12"/>
      <c r="AC5" s="15"/>
      <c r="AD5" s="12"/>
      <c r="AE5" s="12"/>
      <c r="AF5" s="15"/>
      <c r="AG5" s="12"/>
      <c r="AH5" s="12"/>
      <c r="AI5" s="15"/>
      <c r="AJ5" s="12"/>
      <c r="AK5" s="12"/>
      <c r="AL5" s="15"/>
      <c r="AM5" s="12"/>
      <c r="AN5" s="12"/>
      <c r="AO5" s="15"/>
      <c r="AP5" s="12"/>
      <c r="AQ5" s="12"/>
      <c r="AR5" s="15"/>
      <c r="AT5" s="12"/>
      <c r="AU5" s="12"/>
      <c r="AV5" s="15"/>
    </row>
    <row r="6" spans="1:49" ht="15.75">
      <c r="A6" s="65" t="s">
        <v>442</v>
      </c>
      <c r="B6" s="17"/>
      <c r="C6" s="18"/>
      <c r="D6" s="18"/>
      <c r="E6" s="18"/>
      <c r="F6" s="17"/>
      <c r="G6" s="17"/>
      <c r="H6" s="17"/>
      <c r="I6" s="17"/>
      <c r="J6" s="17"/>
      <c r="K6" s="17"/>
      <c r="L6" s="17"/>
      <c r="M6" s="19"/>
      <c r="N6" s="19"/>
      <c r="O6" s="17"/>
      <c r="P6" s="19"/>
      <c r="Q6" s="19"/>
      <c r="R6" s="17"/>
      <c r="S6" s="19"/>
      <c r="T6" s="19"/>
      <c r="U6" s="17"/>
      <c r="V6" s="17"/>
      <c r="W6" s="19"/>
      <c r="X6" s="17"/>
      <c r="Y6" s="17"/>
      <c r="Z6" s="19"/>
      <c r="AA6" s="17"/>
      <c r="AB6" s="17"/>
      <c r="AC6" s="19"/>
      <c r="AD6" s="17"/>
      <c r="AE6" s="17"/>
      <c r="AF6" s="19"/>
      <c r="AG6" s="17"/>
      <c r="AH6" s="17"/>
      <c r="AI6" s="19"/>
      <c r="AJ6" s="17"/>
      <c r="AK6" s="17"/>
      <c r="AL6" s="19"/>
      <c r="AM6" s="17"/>
      <c r="AN6" s="17"/>
      <c r="AO6" s="19"/>
      <c r="AP6" s="17"/>
      <c r="AQ6" s="17"/>
      <c r="AR6" s="19"/>
      <c r="AT6" s="17"/>
      <c r="AU6" s="17"/>
      <c r="AV6" s="19"/>
    </row>
    <row r="7" spans="1:49" ht="30.75" customHeight="1">
      <c r="A7" s="133" t="s">
        <v>313</v>
      </c>
      <c r="B7" s="20" t="s">
        <v>357</v>
      </c>
      <c r="C7" s="134" t="s">
        <v>358</v>
      </c>
      <c r="D7" s="135"/>
      <c r="E7" s="135"/>
      <c r="F7" s="135"/>
      <c r="G7" s="136"/>
      <c r="H7" s="134" t="s">
        <v>359</v>
      </c>
      <c r="I7" s="135"/>
      <c r="J7" s="135"/>
      <c r="K7" s="136"/>
      <c r="L7" s="137" t="s">
        <v>443</v>
      </c>
      <c r="M7" s="138"/>
      <c r="N7" s="139"/>
      <c r="O7" s="140" t="s">
        <v>444</v>
      </c>
      <c r="P7" s="141"/>
      <c r="Q7" s="142"/>
      <c r="R7" s="140" t="s">
        <v>445</v>
      </c>
      <c r="S7" s="141"/>
      <c r="T7" s="142"/>
      <c r="U7" s="124" t="s">
        <v>446</v>
      </c>
      <c r="V7" s="125"/>
      <c r="W7" s="126"/>
      <c r="X7" s="127" t="s">
        <v>447</v>
      </c>
      <c r="Y7" s="128"/>
      <c r="Z7" s="129"/>
      <c r="AA7" s="130" t="s">
        <v>448</v>
      </c>
      <c r="AB7" s="131"/>
      <c r="AC7" s="132"/>
      <c r="AD7" s="130" t="s">
        <v>449</v>
      </c>
      <c r="AE7" s="131"/>
      <c r="AF7" s="132"/>
      <c r="AG7" s="130" t="s">
        <v>450</v>
      </c>
      <c r="AH7" s="131"/>
      <c r="AI7" s="132"/>
      <c r="AJ7" s="121" t="s">
        <v>451</v>
      </c>
      <c r="AK7" s="122"/>
      <c r="AL7" s="123"/>
      <c r="AM7" s="121" t="s">
        <v>453</v>
      </c>
      <c r="AN7" s="122"/>
      <c r="AO7" s="123"/>
      <c r="AP7" s="91" t="s">
        <v>452</v>
      </c>
      <c r="AQ7" s="92"/>
      <c r="AR7" s="93"/>
      <c r="AT7" s="91" t="s">
        <v>454</v>
      </c>
      <c r="AU7" s="92"/>
      <c r="AV7" s="93"/>
      <c r="AW7" s="76" t="s">
        <v>456</v>
      </c>
    </row>
    <row r="8" spans="1:49" ht="28.5">
      <c r="A8" s="133"/>
      <c r="B8" s="21" t="s">
        <v>360</v>
      </c>
      <c r="C8" s="21" t="s">
        <v>361</v>
      </c>
      <c r="D8" s="21" t="s">
        <v>362</v>
      </c>
      <c r="E8" s="21" t="s">
        <v>363</v>
      </c>
      <c r="F8" s="21" t="s">
        <v>364</v>
      </c>
      <c r="G8" s="21" t="s">
        <v>365</v>
      </c>
      <c r="H8" s="22" t="s">
        <v>366</v>
      </c>
      <c r="I8" s="22" t="s">
        <v>367</v>
      </c>
      <c r="J8" s="23" t="s">
        <v>363</v>
      </c>
      <c r="K8" s="23" t="s">
        <v>368</v>
      </c>
      <c r="L8" s="20" t="s">
        <v>364</v>
      </c>
      <c r="M8" s="24" t="s">
        <v>369</v>
      </c>
      <c r="N8" s="24" t="s">
        <v>370</v>
      </c>
      <c r="O8" s="20" t="s">
        <v>364</v>
      </c>
      <c r="P8" s="24" t="s">
        <v>369</v>
      </c>
      <c r="Q8" s="24" t="s">
        <v>370</v>
      </c>
      <c r="R8" s="20" t="s">
        <v>364</v>
      </c>
      <c r="S8" s="24" t="s">
        <v>369</v>
      </c>
      <c r="T8" s="24" t="s">
        <v>370</v>
      </c>
      <c r="U8" s="20" t="s">
        <v>364</v>
      </c>
      <c r="V8" s="24" t="s">
        <v>369</v>
      </c>
      <c r="W8" s="24" t="s">
        <v>370</v>
      </c>
      <c r="X8" s="20" t="s">
        <v>364</v>
      </c>
      <c r="Y8" s="24" t="s">
        <v>369</v>
      </c>
      <c r="Z8" s="24" t="s">
        <v>370</v>
      </c>
      <c r="AA8" s="20" t="s">
        <v>364</v>
      </c>
      <c r="AB8" s="24" t="s">
        <v>369</v>
      </c>
      <c r="AC8" s="24" t="s">
        <v>370</v>
      </c>
      <c r="AD8" s="20" t="s">
        <v>364</v>
      </c>
      <c r="AE8" s="24" t="s">
        <v>369</v>
      </c>
      <c r="AF8" s="24" t="s">
        <v>370</v>
      </c>
      <c r="AG8" s="20" t="s">
        <v>364</v>
      </c>
      <c r="AH8" s="24" t="s">
        <v>369</v>
      </c>
      <c r="AI8" s="24" t="s">
        <v>370</v>
      </c>
      <c r="AJ8" s="20" t="s">
        <v>364</v>
      </c>
      <c r="AK8" s="24" t="s">
        <v>369</v>
      </c>
      <c r="AL8" s="24" t="s">
        <v>370</v>
      </c>
      <c r="AM8" s="20" t="s">
        <v>364</v>
      </c>
      <c r="AN8" s="24" t="s">
        <v>369</v>
      </c>
      <c r="AO8" s="24" t="s">
        <v>370</v>
      </c>
      <c r="AP8" s="20" t="s">
        <v>364</v>
      </c>
      <c r="AQ8" s="24" t="s">
        <v>369</v>
      </c>
      <c r="AR8" s="24" t="s">
        <v>370</v>
      </c>
      <c r="AT8" s="20" t="s">
        <v>364</v>
      </c>
      <c r="AU8" s="24" t="s">
        <v>369</v>
      </c>
      <c r="AV8" s="24" t="s">
        <v>370</v>
      </c>
      <c r="AW8" s="82" t="s">
        <v>457</v>
      </c>
    </row>
    <row r="9" spans="1:49" ht="15">
      <c r="A9" s="66"/>
      <c r="B9" s="21"/>
      <c r="C9" s="21"/>
      <c r="D9" s="21"/>
      <c r="E9" s="21"/>
      <c r="F9" s="21"/>
      <c r="G9" s="21"/>
      <c r="H9" s="21"/>
      <c r="I9" s="21"/>
      <c r="J9" s="20"/>
      <c r="K9" s="20"/>
      <c r="L9" s="20"/>
      <c r="M9" s="25"/>
      <c r="N9" s="25"/>
      <c r="O9" s="20"/>
      <c r="P9" s="25"/>
      <c r="Q9" s="25"/>
      <c r="R9" s="20"/>
      <c r="S9" s="25"/>
      <c r="T9" s="25"/>
      <c r="U9" s="20"/>
      <c r="V9" s="26"/>
      <c r="W9" s="25"/>
      <c r="X9" s="20"/>
      <c r="Y9" s="26"/>
      <c r="Z9" s="25"/>
      <c r="AA9" s="20"/>
      <c r="AB9" s="26"/>
      <c r="AC9" s="25"/>
      <c r="AD9" s="20"/>
      <c r="AE9" s="26"/>
      <c r="AF9" s="25"/>
      <c r="AG9" s="20"/>
      <c r="AH9" s="26"/>
      <c r="AI9" s="25"/>
      <c r="AJ9" s="20"/>
      <c r="AK9" s="26"/>
      <c r="AL9" s="25"/>
      <c r="AM9" s="20"/>
      <c r="AN9" s="26"/>
      <c r="AO9" s="25"/>
      <c r="AP9" s="20"/>
      <c r="AQ9" s="26"/>
      <c r="AR9" s="25"/>
      <c r="AT9" s="20"/>
      <c r="AU9" s="26"/>
      <c r="AV9" s="25"/>
      <c r="AW9" s="83"/>
    </row>
    <row r="10" spans="1:49" ht="15">
      <c r="A10" s="67" t="s">
        <v>371</v>
      </c>
      <c r="B10" s="21" t="s">
        <v>372</v>
      </c>
      <c r="C10" s="21"/>
      <c r="D10" s="21"/>
      <c r="E10" s="21"/>
      <c r="F10" s="21"/>
      <c r="G10" s="21"/>
      <c r="H10" s="21"/>
      <c r="I10" s="21"/>
      <c r="J10" s="27"/>
      <c r="K10" s="27"/>
      <c r="L10" s="20"/>
      <c r="M10" s="25"/>
      <c r="N10" s="25"/>
      <c r="O10" s="20"/>
      <c r="P10" s="25"/>
      <c r="Q10" s="25"/>
      <c r="R10" s="20"/>
      <c r="S10" s="25"/>
      <c r="T10" s="25"/>
      <c r="U10" s="20"/>
      <c r="V10" s="26"/>
      <c r="W10" s="25"/>
      <c r="X10" s="20"/>
      <c r="Y10" s="26"/>
      <c r="Z10" s="25"/>
      <c r="AA10" s="20"/>
      <c r="AB10" s="26"/>
      <c r="AC10" s="25"/>
      <c r="AD10" s="20"/>
      <c r="AE10" s="26"/>
      <c r="AF10" s="25"/>
      <c r="AG10" s="20"/>
      <c r="AH10" s="26"/>
      <c r="AI10" s="25"/>
      <c r="AJ10" s="20"/>
      <c r="AK10" s="26"/>
      <c r="AL10" s="25"/>
      <c r="AM10" s="20"/>
      <c r="AN10" s="26"/>
      <c r="AO10" s="25"/>
      <c r="AP10" s="20"/>
      <c r="AQ10" s="26"/>
      <c r="AR10" s="25"/>
      <c r="AT10" s="20"/>
      <c r="AU10" s="26"/>
      <c r="AV10" s="25"/>
      <c r="AW10" s="83"/>
    </row>
    <row r="11" spans="1:49" ht="60">
      <c r="A11" s="68">
        <v>1</v>
      </c>
      <c r="B11" s="28" t="s">
        <v>373</v>
      </c>
      <c r="C11" s="29">
        <v>1.5</v>
      </c>
      <c r="D11" s="29">
        <v>1.4</v>
      </c>
      <c r="E11" s="29">
        <v>30</v>
      </c>
      <c r="F11" s="29">
        <v>1470</v>
      </c>
      <c r="G11" s="29">
        <f>F11*E11</f>
        <v>44100</v>
      </c>
      <c r="H11" s="30">
        <v>1.5</v>
      </c>
      <c r="I11" s="30">
        <v>1.4</v>
      </c>
      <c r="J11" s="31">
        <v>50</v>
      </c>
      <c r="K11" s="32" t="s">
        <v>374</v>
      </c>
      <c r="L11" s="33">
        <v>1785</v>
      </c>
      <c r="M11" s="34">
        <f>L11*$J$10</f>
        <v>0</v>
      </c>
      <c r="N11" s="34" t="e">
        <f>L11/($H$10*$I$10)</f>
        <v>#DIV/0!</v>
      </c>
      <c r="O11" s="33">
        <v>1763</v>
      </c>
      <c r="P11" s="34">
        <f>O11*$J$10</f>
        <v>0</v>
      </c>
      <c r="Q11" s="34" t="e">
        <f>O11/($H$10*$I$10)</f>
        <v>#DIV/0!</v>
      </c>
      <c r="R11" s="33">
        <v>1763</v>
      </c>
      <c r="S11" s="34">
        <f>R11*$J$10</f>
        <v>0</v>
      </c>
      <c r="T11" s="34" t="e">
        <f>R11/($H$10*$I$10)</f>
        <v>#DIV/0!</v>
      </c>
      <c r="U11" s="33">
        <v>1890</v>
      </c>
      <c r="V11" s="34">
        <f>U11*$J$10</f>
        <v>0</v>
      </c>
      <c r="W11" s="34" t="e">
        <f>U11/($H$10*$I$10)</f>
        <v>#DIV/0!</v>
      </c>
      <c r="X11" s="33">
        <v>3180</v>
      </c>
      <c r="Y11" s="34">
        <f>X11*$J$10</f>
        <v>0</v>
      </c>
      <c r="Z11" s="34" t="e">
        <f>X11/($H$10*$I$10)</f>
        <v>#DIV/0!</v>
      </c>
      <c r="AA11" s="33">
        <v>1890</v>
      </c>
      <c r="AB11" s="34">
        <f>AA11*$J$10</f>
        <v>0</v>
      </c>
      <c r="AC11" s="34" t="e">
        <f>AA11/($H$10*$I$10)</f>
        <v>#DIV/0!</v>
      </c>
      <c r="AD11" s="33">
        <v>1780</v>
      </c>
      <c r="AE11" s="34">
        <f>AD11*$J$10</f>
        <v>0</v>
      </c>
      <c r="AF11" s="34" t="e">
        <f>AD11/($H$10*$I$10)</f>
        <v>#DIV/0!</v>
      </c>
      <c r="AG11" s="33">
        <v>1725</v>
      </c>
      <c r="AH11" s="34">
        <f>AG11*$J$10</f>
        <v>0</v>
      </c>
      <c r="AI11" s="34" t="e">
        <f>AG11/($H$10*$I$10)</f>
        <v>#DIV/0!</v>
      </c>
      <c r="AJ11" s="33">
        <v>6189</v>
      </c>
      <c r="AK11" s="34">
        <f>AJ11*$J$10</f>
        <v>0</v>
      </c>
      <c r="AL11" s="34" t="e">
        <f>AJ11/($H$10*$I$10)</f>
        <v>#DIV/0!</v>
      </c>
      <c r="AM11" s="33">
        <v>5348</v>
      </c>
      <c r="AN11" s="34">
        <f>AM11*$J$10</f>
        <v>0</v>
      </c>
      <c r="AO11" s="34" t="e">
        <f>AM11/($H$10*$I$10)</f>
        <v>#DIV/0!</v>
      </c>
      <c r="AP11" s="33">
        <v>2805</v>
      </c>
      <c r="AQ11" s="34">
        <f>AP11*$J$10</f>
        <v>0</v>
      </c>
      <c r="AR11" s="34" t="e">
        <f>AP11/($H$10*$I$10)</f>
        <v>#DIV/0!</v>
      </c>
      <c r="AT11" s="56" t="s">
        <v>455</v>
      </c>
      <c r="AU11" s="34" t="e">
        <f>AT11*$J$10</f>
        <v>#VALUE!</v>
      </c>
      <c r="AV11" s="34" t="e">
        <f>AT11/($H$10*$I$10)</f>
        <v>#VALUE!</v>
      </c>
      <c r="AW11" s="84"/>
    </row>
    <row r="12" spans="1:49" ht="60">
      <c r="A12" s="68">
        <v>2</v>
      </c>
      <c r="B12" s="28" t="s">
        <v>375</v>
      </c>
      <c r="C12" s="35"/>
      <c r="D12" s="35"/>
      <c r="E12" s="35"/>
      <c r="F12" s="36"/>
      <c r="G12" s="36"/>
      <c r="H12" s="30">
        <v>2</v>
      </c>
      <c r="I12" s="30">
        <v>1.4</v>
      </c>
      <c r="J12" s="31">
        <v>20</v>
      </c>
      <c r="K12" s="32" t="s">
        <v>374</v>
      </c>
      <c r="L12" s="37">
        <f>H12*I12*850</f>
        <v>2380</v>
      </c>
      <c r="M12" s="38">
        <f>L12*J12</f>
        <v>47600</v>
      </c>
      <c r="N12" s="34">
        <v>850</v>
      </c>
      <c r="O12" s="33">
        <v>2123</v>
      </c>
      <c r="P12" s="34">
        <f>$J$11*O12</f>
        <v>106150</v>
      </c>
      <c r="Q12" s="34">
        <f>O12/($H$11*$I$11)</f>
        <v>1010.9523809523811</v>
      </c>
      <c r="R12" s="33">
        <v>2123</v>
      </c>
      <c r="S12" s="34">
        <f>$J$11*R12</f>
        <v>106150</v>
      </c>
      <c r="T12" s="34">
        <f>R12/($H$11*$I$11)</f>
        <v>1010.9523809523811</v>
      </c>
      <c r="U12" s="33">
        <v>2520</v>
      </c>
      <c r="V12" s="34">
        <f>$J$11*U12</f>
        <v>126000</v>
      </c>
      <c r="W12" s="34">
        <f>U12/($H$11*$I$11)</f>
        <v>1200.0000000000002</v>
      </c>
      <c r="X12" s="33">
        <v>3577</v>
      </c>
      <c r="Y12" s="34">
        <f>$J$11*X12</f>
        <v>178850</v>
      </c>
      <c r="Z12" s="34">
        <f>X12/($H$11*$I$11)</f>
        <v>1703.3333333333337</v>
      </c>
      <c r="AA12" s="33">
        <v>2520</v>
      </c>
      <c r="AB12" s="34">
        <f>$J$11*AA12</f>
        <v>126000</v>
      </c>
      <c r="AC12" s="34">
        <f>AA12/($H$11*$I$11)</f>
        <v>1200.0000000000002</v>
      </c>
      <c r="AD12" s="33">
        <v>2380</v>
      </c>
      <c r="AE12" s="34">
        <f>$J$11*AD12</f>
        <v>119000</v>
      </c>
      <c r="AF12" s="34">
        <f>AD12/($H$11*$I$11)</f>
        <v>1133.3333333333335</v>
      </c>
      <c r="AG12" s="33">
        <v>2305</v>
      </c>
      <c r="AH12" s="34">
        <f>$J$11*AG12</f>
        <v>115250</v>
      </c>
      <c r="AI12" s="34">
        <f>AG12/($H$11*$I$11)</f>
        <v>1097.6190476190477</v>
      </c>
      <c r="AJ12" s="33">
        <v>7193</v>
      </c>
      <c r="AK12" s="34">
        <f>$J$11*AJ12</f>
        <v>359650</v>
      </c>
      <c r="AL12" s="34">
        <f>AJ12/($H$11*$I$11)</f>
        <v>3425.2380952380959</v>
      </c>
      <c r="AM12" s="33">
        <v>6219</v>
      </c>
      <c r="AN12" s="34">
        <f>$J$11*AM12</f>
        <v>310950</v>
      </c>
      <c r="AO12" s="34">
        <f>AM12/($H$11*$I$11)</f>
        <v>2961.428571428572</v>
      </c>
      <c r="AP12" s="33">
        <v>3741</v>
      </c>
      <c r="AQ12" s="34">
        <f>$J$11*AP12</f>
        <v>187050</v>
      </c>
      <c r="AR12" s="34">
        <f>AP12/($H$11*$I$11)</f>
        <v>1781.4285714285718</v>
      </c>
      <c r="AT12" s="56" t="s">
        <v>455</v>
      </c>
      <c r="AU12" s="34" t="e">
        <f>$J$11*AT12</f>
        <v>#VALUE!</v>
      </c>
      <c r="AV12" s="34" t="e">
        <f>AT12/($H$11*$I$11)</f>
        <v>#VALUE!</v>
      </c>
      <c r="AW12" s="82" t="s">
        <v>458</v>
      </c>
    </row>
    <row r="13" spans="1:49" ht="60">
      <c r="A13" s="68">
        <v>3</v>
      </c>
      <c r="B13" s="28" t="s">
        <v>376</v>
      </c>
      <c r="C13" s="29">
        <v>1.5</v>
      </c>
      <c r="D13" s="29">
        <v>1.95</v>
      </c>
      <c r="E13" s="29">
        <v>30</v>
      </c>
      <c r="F13" s="29">
        <v>2048</v>
      </c>
      <c r="G13" s="29">
        <f>F13*E13</f>
        <v>61440</v>
      </c>
      <c r="H13" s="30">
        <v>1.5</v>
      </c>
      <c r="I13" s="30">
        <v>1.95</v>
      </c>
      <c r="J13" s="31">
        <v>30</v>
      </c>
      <c r="K13" s="32" t="s">
        <v>374</v>
      </c>
      <c r="L13" s="37">
        <v>2487</v>
      </c>
      <c r="M13" s="38">
        <f>L13*$J$12</f>
        <v>49740</v>
      </c>
      <c r="N13" s="34">
        <f>L13/($H$12*$I$12)</f>
        <v>888.21428571428578</v>
      </c>
      <c r="O13" s="33">
        <v>2219</v>
      </c>
      <c r="P13" s="34">
        <f>O13*$J$12</f>
        <v>44380</v>
      </c>
      <c r="Q13" s="34">
        <f>O13/($H$12*$I$12)</f>
        <v>792.5</v>
      </c>
      <c r="R13" s="33">
        <v>2219</v>
      </c>
      <c r="S13" s="34">
        <f>R13*$J$12</f>
        <v>44380</v>
      </c>
      <c r="T13" s="34">
        <f>R13/($H$12*$I$12)</f>
        <v>792.5</v>
      </c>
      <c r="U13" s="33">
        <v>2632</v>
      </c>
      <c r="V13" s="34">
        <f>U13*$J$12</f>
        <v>52640</v>
      </c>
      <c r="W13" s="34">
        <f>U13/($H$12*$I$12)</f>
        <v>940.00000000000011</v>
      </c>
      <c r="X13" s="33">
        <v>3847</v>
      </c>
      <c r="Y13" s="34">
        <f>X13*$J$12</f>
        <v>76940</v>
      </c>
      <c r="Z13" s="34">
        <f>X13/($H$12*$I$12)</f>
        <v>1373.9285714285716</v>
      </c>
      <c r="AA13" s="33">
        <v>2632</v>
      </c>
      <c r="AB13" s="34">
        <f>AA13*$J$12</f>
        <v>52640</v>
      </c>
      <c r="AC13" s="34">
        <f>AA13/($H$12*$I$12)</f>
        <v>940.00000000000011</v>
      </c>
      <c r="AD13" s="33">
        <v>2490</v>
      </c>
      <c r="AE13" s="34">
        <f>AD13*$J$12</f>
        <v>49800</v>
      </c>
      <c r="AF13" s="34">
        <f>AD13/($H$12*$I$12)</f>
        <v>889.28571428571433</v>
      </c>
      <c r="AG13" s="33">
        <v>2415</v>
      </c>
      <c r="AH13" s="34">
        <f>AG13*$J$12</f>
        <v>48300</v>
      </c>
      <c r="AI13" s="34">
        <f>AG13/($H$12*$I$12)</f>
        <v>862.5</v>
      </c>
      <c r="AJ13" s="33">
        <v>7468</v>
      </c>
      <c r="AK13" s="34">
        <f>AJ13*$J$12</f>
        <v>149360</v>
      </c>
      <c r="AL13" s="34">
        <f>AJ13/($H$12*$I$12)</f>
        <v>2667.1428571428573</v>
      </c>
      <c r="AM13" s="33">
        <v>6457</v>
      </c>
      <c r="AN13" s="34">
        <f>AM13*$J$12</f>
        <v>129140</v>
      </c>
      <c r="AO13" s="34">
        <f>AM13/($H$12*$I$12)</f>
        <v>2306.0714285714289</v>
      </c>
      <c r="AP13" s="33">
        <v>3908</v>
      </c>
      <c r="AQ13" s="34">
        <f>AP13*$J$12</f>
        <v>78160</v>
      </c>
      <c r="AR13" s="34">
        <f>AP13/($H$12*$I$12)</f>
        <v>1395.7142857142858</v>
      </c>
      <c r="AT13" s="56" t="s">
        <v>455</v>
      </c>
      <c r="AU13" s="34" t="e">
        <f>AT13*$J$12</f>
        <v>#VALUE!</v>
      </c>
      <c r="AV13" s="34" t="e">
        <f>AT13/($H$12*$I$12)</f>
        <v>#VALUE!</v>
      </c>
      <c r="AW13" s="84"/>
    </row>
    <row r="14" spans="1:49" ht="60">
      <c r="A14" s="68">
        <v>4</v>
      </c>
      <c r="B14" s="28" t="s">
        <v>377</v>
      </c>
      <c r="C14" s="29">
        <v>0.8</v>
      </c>
      <c r="D14" s="29">
        <v>0.8</v>
      </c>
      <c r="E14" s="29">
        <v>104</v>
      </c>
      <c r="F14" s="29">
        <v>448</v>
      </c>
      <c r="G14" s="29">
        <f>F14*E14</f>
        <v>46592</v>
      </c>
      <c r="H14" s="30">
        <v>1.1000000000000001</v>
      </c>
      <c r="I14" s="30">
        <v>1.4</v>
      </c>
      <c r="J14" s="31">
        <v>96</v>
      </c>
      <c r="K14" s="32" t="s">
        <v>374</v>
      </c>
      <c r="L14" s="37">
        <v>1309</v>
      </c>
      <c r="M14" s="38">
        <f>L14*$J$13</f>
        <v>39270</v>
      </c>
      <c r="N14" s="34">
        <f>L14/($H$13*$I$13)</f>
        <v>447.52136752136755</v>
      </c>
      <c r="O14" s="33">
        <v>1526</v>
      </c>
      <c r="P14" s="34">
        <f>O14*$J$13</f>
        <v>45780</v>
      </c>
      <c r="Q14" s="34">
        <f>O14/($H$13*$I$13)</f>
        <v>521.70940170940173</v>
      </c>
      <c r="R14" s="33">
        <v>1526</v>
      </c>
      <c r="S14" s="34">
        <f>R14*$J$13</f>
        <v>45780</v>
      </c>
      <c r="T14" s="34">
        <f>R14/($H$13*$I$13)</f>
        <v>521.70940170940173</v>
      </c>
      <c r="U14" s="33">
        <v>1386</v>
      </c>
      <c r="V14" s="34">
        <f>U14*$J$13</f>
        <v>41580</v>
      </c>
      <c r="W14" s="34">
        <f>U14/($H$13*$I$13)</f>
        <v>473.84615384615387</v>
      </c>
      <c r="X14" s="33">
        <v>2781</v>
      </c>
      <c r="Y14" s="34">
        <f>X14*$J$13</f>
        <v>83430</v>
      </c>
      <c r="Z14" s="34">
        <f>X14/($H$13*$I$13)</f>
        <v>950.76923076923083</v>
      </c>
      <c r="AA14" s="33">
        <v>1386</v>
      </c>
      <c r="AB14" s="34">
        <f>AA14*$J$13</f>
        <v>41580</v>
      </c>
      <c r="AC14" s="34">
        <f>AA14/($H$13*$I$13)</f>
        <v>473.84615384615387</v>
      </c>
      <c r="AD14" s="33">
        <v>1300</v>
      </c>
      <c r="AE14" s="34">
        <f>AD14*$J$13</f>
        <v>39000</v>
      </c>
      <c r="AF14" s="34">
        <f>AD14/($H$13*$I$13)</f>
        <v>444.44444444444446</v>
      </c>
      <c r="AG14" s="33">
        <v>1270</v>
      </c>
      <c r="AH14" s="34">
        <f>AG14*$J$13</f>
        <v>38100</v>
      </c>
      <c r="AI14" s="34">
        <f>AG14/($H$13*$I$13)</f>
        <v>434.18803418803424</v>
      </c>
      <c r="AJ14" s="33">
        <v>5865</v>
      </c>
      <c r="AK14" s="34">
        <f>AJ14*$J$13</f>
        <v>175950</v>
      </c>
      <c r="AL14" s="34">
        <f>AJ14/($H$13*$I$13)</f>
        <v>2005.1282051282053</v>
      </c>
      <c r="AM14" s="33">
        <v>5065</v>
      </c>
      <c r="AN14" s="34">
        <f>AM14*$J$13</f>
        <v>151950</v>
      </c>
      <c r="AO14" s="34">
        <f>AM14/($H$13*$I$13)</f>
        <v>1731.6239316239316</v>
      </c>
      <c r="AP14" s="33">
        <v>2057</v>
      </c>
      <c r="AQ14" s="34">
        <f>AP14*$J$13</f>
        <v>61710</v>
      </c>
      <c r="AR14" s="34">
        <f>AP14/($H$13*$I$13)</f>
        <v>703.24786324786328</v>
      </c>
      <c r="AT14" s="56" t="s">
        <v>455</v>
      </c>
      <c r="AU14" s="34" t="e">
        <f>AT14*$J$13</f>
        <v>#VALUE!</v>
      </c>
      <c r="AV14" s="34" t="e">
        <f>AT14/($H$13*$I$13)</f>
        <v>#VALUE!</v>
      </c>
      <c r="AW14" s="85" t="s">
        <v>459</v>
      </c>
    </row>
    <row r="15" spans="1:49" ht="60">
      <c r="A15" s="68">
        <v>5</v>
      </c>
      <c r="B15" s="28" t="s">
        <v>378</v>
      </c>
      <c r="C15" s="35"/>
      <c r="D15" s="35"/>
      <c r="E15" s="35"/>
      <c r="F15" s="36"/>
      <c r="G15" s="36"/>
      <c r="H15" s="30">
        <v>0.9</v>
      </c>
      <c r="I15" s="30">
        <v>1.4</v>
      </c>
      <c r="J15" s="31">
        <v>48</v>
      </c>
      <c r="K15" s="32" t="s">
        <v>374</v>
      </c>
      <c r="L15" s="37">
        <f>H15*I15*850</f>
        <v>1071</v>
      </c>
      <c r="M15" s="38">
        <f>L15*J15</f>
        <v>51408</v>
      </c>
      <c r="N15" s="34">
        <v>850</v>
      </c>
      <c r="O15" s="33">
        <v>1382</v>
      </c>
      <c r="P15" s="34">
        <f>$J$14*O15</f>
        <v>132672</v>
      </c>
      <c r="Q15" s="34">
        <f>O15/($H$14*$I$14)</f>
        <v>897.40259740259739</v>
      </c>
      <c r="R15" s="33">
        <v>1382</v>
      </c>
      <c r="S15" s="34">
        <f>$J$14*R15</f>
        <v>132672</v>
      </c>
      <c r="T15" s="34">
        <f>R15/($H$14*$I$14)</f>
        <v>897.40259740259739</v>
      </c>
      <c r="U15" s="33">
        <v>1239</v>
      </c>
      <c r="V15" s="34">
        <f>$J$14*U15</f>
        <v>118944</v>
      </c>
      <c r="W15" s="34">
        <f>U15/($H$14*$I$14)</f>
        <v>804.5454545454545</v>
      </c>
      <c r="X15" s="33">
        <v>2534</v>
      </c>
      <c r="Y15" s="34">
        <f>$J$14*X15</f>
        <v>243264</v>
      </c>
      <c r="Z15" s="34">
        <f>X15/($H$14*$I$14)</f>
        <v>1645.4545454545455</v>
      </c>
      <c r="AA15" s="33">
        <v>1134</v>
      </c>
      <c r="AB15" s="34">
        <f>$J$14*AA15</f>
        <v>108864</v>
      </c>
      <c r="AC15" s="34">
        <f>AA15/($H$14*$I$14)</f>
        <v>736.36363636363637</v>
      </c>
      <c r="AD15" s="33">
        <v>1070</v>
      </c>
      <c r="AE15" s="34">
        <f>$J$14*AD15</f>
        <v>102720</v>
      </c>
      <c r="AF15" s="34">
        <f>AD15/($H$14*$I$14)</f>
        <v>694.80519480519479</v>
      </c>
      <c r="AG15" s="33">
        <v>1035</v>
      </c>
      <c r="AH15" s="34">
        <f>$J$14*AG15</f>
        <v>99360</v>
      </c>
      <c r="AI15" s="34">
        <f>AG15/($H$14*$I$14)</f>
        <v>672.07792207792204</v>
      </c>
      <c r="AJ15" s="33">
        <v>4983</v>
      </c>
      <c r="AK15" s="34">
        <f>$J$14*AJ15</f>
        <v>478368</v>
      </c>
      <c r="AL15" s="34">
        <f>AJ15/($H$14*$I$14)</f>
        <v>3235.7142857142858</v>
      </c>
      <c r="AM15" s="33">
        <v>4303</v>
      </c>
      <c r="AN15" s="34">
        <f>$J$14*AM15</f>
        <v>413088</v>
      </c>
      <c r="AO15" s="34">
        <f>AM15/($H$14*$I$14)</f>
        <v>2794.1558441558441</v>
      </c>
      <c r="AP15" s="33">
        <v>1683</v>
      </c>
      <c r="AQ15" s="34">
        <f>$J$14*AP15</f>
        <v>161568</v>
      </c>
      <c r="AR15" s="34">
        <f>AP15/($H$14*$I$14)</f>
        <v>1092.8571428571429</v>
      </c>
      <c r="AT15" s="56" t="s">
        <v>455</v>
      </c>
      <c r="AU15" s="34" t="e">
        <f>$J$14*AT15</f>
        <v>#VALUE!</v>
      </c>
      <c r="AV15" s="34" t="e">
        <f>AT15/($H$14*$I$14)</f>
        <v>#VALUE!</v>
      </c>
      <c r="AW15" s="86"/>
    </row>
    <row r="16" spans="1:49" ht="60">
      <c r="A16" s="68">
        <v>6</v>
      </c>
      <c r="B16" s="28" t="s">
        <v>379</v>
      </c>
      <c r="C16" s="29">
        <v>2</v>
      </c>
      <c r="D16" s="29">
        <v>1.6</v>
      </c>
      <c r="E16" s="29">
        <v>47</v>
      </c>
      <c r="F16" s="29">
        <v>2240</v>
      </c>
      <c r="G16" s="29">
        <f>F16*E16</f>
        <v>105280</v>
      </c>
      <c r="H16" s="30">
        <v>1.1000000000000001</v>
      </c>
      <c r="I16" s="30">
        <v>1.2</v>
      </c>
      <c r="J16" s="31">
        <v>96</v>
      </c>
      <c r="K16" s="32" t="s">
        <v>374</v>
      </c>
      <c r="L16" s="33">
        <v>1122</v>
      </c>
      <c r="M16" s="34">
        <f>L16*$J$15</f>
        <v>53856</v>
      </c>
      <c r="N16" s="34">
        <f>L16/($H$15*$I$15)</f>
        <v>890.47619047619048</v>
      </c>
      <c r="O16" s="33">
        <v>1386</v>
      </c>
      <c r="P16" s="34">
        <f>O16*$J$15</f>
        <v>66528</v>
      </c>
      <c r="Q16" s="34">
        <f>O16/($H$15*$I$15)</f>
        <v>1100</v>
      </c>
      <c r="R16" s="33">
        <v>1386</v>
      </c>
      <c r="S16" s="34">
        <f>R16*$J$15</f>
        <v>66528</v>
      </c>
      <c r="T16" s="34">
        <f>R16/($H$15*$I$15)</f>
        <v>1100</v>
      </c>
      <c r="U16" s="33">
        <v>1273</v>
      </c>
      <c r="V16" s="34">
        <f>U16*$J$15</f>
        <v>61104</v>
      </c>
      <c r="W16" s="34">
        <f>U16/($H$15*$I$15)</f>
        <v>1010.3174603174604</v>
      </c>
      <c r="X16" s="33">
        <v>2524</v>
      </c>
      <c r="Y16" s="34">
        <f>X16*$J$15</f>
        <v>121152</v>
      </c>
      <c r="Z16" s="34">
        <f>X16/($H$15*$I$15)</f>
        <v>2003.1746031746031</v>
      </c>
      <c r="AA16" s="33">
        <v>1188</v>
      </c>
      <c r="AB16" s="34">
        <f>AA16*$J$15</f>
        <v>57024</v>
      </c>
      <c r="AC16" s="34">
        <f>AA16/($H$15*$I$15)</f>
        <v>942.85714285714289</v>
      </c>
      <c r="AD16" s="33">
        <v>1120</v>
      </c>
      <c r="AE16" s="34">
        <f>AD16*$J$15</f>
        <v>53760</v>
      </c>
      <c r="AF16" s="34">
        <f>AD16/($H$15*$I$15)</f>
        <v>888.88888888888891</v>
      </c>
      <c r="AG16" s="33">
        <v>1090</v>
      </c>
      <c r="AH16" s="34">
        <f>AG16*$J$15</f>
        <v>52320</v>
      </c>
      <c r="AI16" s="34">
        <f>AG16/($H$15*$I$15)</f>
        <v>865.07936507936506</v>
      </c>
      <c r="AJ16" s="33">
        <v>4906</v>
      </c>
      <c r="AK16" s="34">
        <f>AJ16*$J$15</f>
        <v>235488</v>
      </c>
      <c r="AL16" s="34">
        <f>AJ16/($H$15*$I$15)</f>
        <v>3893.6507936507937</v>
      </c>
      <c r="AM16" s="33">
        <v>4237</v>
      </c>
      <c r="AN16" s="34">
        <f>AM16*$J$15</f>
        <v>203376</v>
      </c>
      <c r="AO16" s="34">
        <f>AM16/($H$15*$I$15)</f>
        <v>3362.6984126984125</v>
      </c>
      <c r="AP16" s="33">
        <v>1771.5</v>
      </c>
      <c r="AQ16" s="34">
        <f>AP16*$J$15</f>
        <v>85032</v>
      </c>
      <c r="AR16" s="34">
        <f>AP16/($H$15*$I$15)</f>
        <v>1405.952380952381</v>
      </c>
      <c r="AT16" s="56" t="s">
        <v>455</v>
      </c>
      <c r="AU16" s="34" t="e">
        <f>AT16*$J$15</f>
        <v>#VALUE!</v>
      </c>
      <c r="AV16" s="34" t="e">
        <f>AT16/($H$15*$I$15)</f>
        <v>#VALUE!</v>
      </c>
      <c r="AW16" s="82" t="s">
        <v>460</v>
      </c>
    </row>
    <row r="17" spans="1:49" ht="60">
      <c r="A17" s="68">
        <v>7</v>
      </c>
      <c r="B17" s="28" t="s">
        <v>380</v>
      </c>
      <c r="C17" s="29">
        <v>1</v>
      </c>
      <c r="D17" s="29">
        <v>0.8</v>
      </c>
      <c r="E17" s="29">
        <v>1</v>
      </c>
      <c r="F17" s="29">
        <v>560</v>
      </c>
      <c r="G17" s="29">
        <f>F17*E17</f>
        <v>560</v>
      </c>
      <c r="H17" s="30">
        <v>1.1000000000000001</v>
      </c>
      <c r="I17" s="30">
        <v>1.95</v>
      </c>
      <c r="J17" s="31">
        <v>144</v>
      </c>
      <c r="K17" s="32" t="s">
        <v>374</v>
      </c>
      <c r="L17" s="33">
        <v>1824</v>
      </c>
      <c r="M17" s="34">
        <f>L17*$J$16</f>
        <v>175104</v>
      </c>
      <c r="N17" s="34">
        <f>L17/($H$16*$I$16)</f>
        <v>1381.8181818181818</v>
      </c>
      <c r="O17" s="33">
        <v>1877</v>
      </c>
      <c r="P17" s="34">
        <f>O17*$J$16</f>
        <v>180192</v>
      </c>
      <c r="Q17" s="34">
        <f>O17/($H$16*$I$16)</f>
        <v>1421.969696969697</v>
      </c>
      <c r="R17" s="33">
        <v>1877</v>
      </c>
      <c r="S17" s="34">
        <f>R17*$J$16</f>
        <v>180192</v>
      </c>
      <c r="T17" s="34">
        <f>R17/($H$16*$I$16)</f>
        <v>1421.969696969697</v>
      </c>
      <c r="U17" s="33">
        <v>1930</v>
      </c>
      <c r="V17" s="34">
        <f>U17*$J$16</f>
        <v>185280</v>
      </c>
      <c r="W17" s="34">
        <f>U17/($H$16*$I$16)</f>
        <v>1462.121212121212</v>
      </c>
      <c r="X17" s="33">
        <v>3460</v>
      </c>
      <c r="Y17" s="34">
        <f>X17*$J$16</f>
        <v>332160</v>
      </c>
      <c r="Z17" s="34">
        <f>X17/($H$16*$I$16)</f>
        <v>2621.212121212121</v>
      </c>
      <c r="AA17" s="33">
        <v>1930</v>
      </c>
      <c r="AB17" s="34">
        <f>AA17*$J$16</f>
        <v>185280</v>
      </c>
      <c r="AC17" s="34">
        <f>AA17/($H$16*$I$16)</f>
        <v>1462.121212121212</v>
      </c>
      <c r="AD17" s="33">
        <v>1820</v>
      </c>
      <c r="AE17" s="34">
        <f>AD17*$J$16</f>
        <v>174720</v>
      </c>
      <c r="AF17" s="34">
        <f>AD17/($H$16*$I$16)</f>
        <v>1378.7878787878788</v>
      </c>
      <c r="AG17" s="33">
        <v>1770</v>
      </c>
      <c r="AH17" s="34">
        <f>AG17*$J$16</f>
        <v>169920</v>
      </c>
      <c r="AI17" s="34">
        <f>AG17/($H$16*$I$16)</f>
        <v>1340.9090909090908</v>
      </c>
      <c r="AJ17" s="33">
        <v>6504</v>
      </c>
      <c r="AK17" s="34">
        <f>AJ17*$J$16</f>
        <v>624384</v>
      </c>
      <c r="AL17" s="34">
        <f>AJ17/($H$16*$I$16)</f>
        <v>4927.272727272727</v>
      </c>
      <c r="AM17" s="33">
        <v>5620</v>
      </c>
      <c r="AN17" s="34">
        <f>AM17*$J$16</f>
        <v>539520</v>
      </c>
      <c r="AO17" s="34">
        <f>AM17/($H$16*$I$16)</f>
        <v>4257.5757575757571</v>
      </c>
      <c r="AP17" s="33">
        <v>2866</v>
      </c>
      <c r="AQ17" s="34">
        <f>AP17*$J$16</f>
        <v>275136</v>
      </c>
      <c r="AR17" s="34">
        <f>AP17/($H$16*$I$16)</f>
        <v>2171.212121212121</v>
      </c>
      <c r="AT17" s="56" t="s">
        <v>455</v>
      </c>
      <c r="AU17" s="34" t="e">
        <f>AT17*$J$16</f>
        <v>#VALUE!</v>
      </c>
      <c r="AV17" s="34" t="e">
        <f>AT17/($H$16*$I$16)</f>
        <v>#VALUE!</v>
      </c>
      <c r="AW17" s="84"/>
    </row>
    <row r="18" spans="1:49" ht="60">
      <c r="A18" s="68">
        <v>8</v>
      </c>
      <c r="B18" s="28" t="s">
        <v>381</v>
      </c>
      <c r="C18" s="29">
        <v>1</v>
      </c>
      <c r="D18" s="29">
        <v>1.6</v>
      </c>
      <c r="E18" s="29">
        <v>3</v>
      </c>
      <c r="F18" s="29">
        <v>1120</v>
      </c>
      <c r="G18" s="29">
        <f>F18*E18</f>
        <v>3360</v>
      </c>
      <c r="H18" s="30">
        <v>1</v>
      </c>
      <c r="I18" s="30">
        <v>1.6</v>
      </c>
      <c r="J18" s="31">
        <v>1</v>
      </c>
      <c r="K18" s="32" t="s">
        <v>374</v>
      </c>
      <c r="L18" s="33">
        <v>1360</v>
      </c>
      <c r="M18" s="34">
        <f>L18*$J$17</f>
        <v>195840</v>
      </c>
      <c r="N18" s="34">
        <f>L18/($H$17*$I$17)</f>
        <v>634.03263403263406</v>
      </c>
      <c r="O18" s="33">
        <v>1590</v>
      </c>
      <c r="P18" s="34">
        <f>O18*$J$17</f>
        <v>228960</v>
      </c>
      <c r="Q18" s="34">
        <f>O18/($H$17*$I$17)</f>
        <v>741.25874125874122</v>
      </c>
      <c r="R18" s="33">
        <v>1590</v>
      </c>
      <c r="S18" s="34">
        <f>R18*$J$17</f>
        <v>228960</v>
      </c>
      <c r="T18" s="34">
        <f>R18/($H$17*$I$17)</f>
        <v>741.25874125874122</v>
      </c>
      <c r="U18" s="33">
        <v>1440</v>
      </c>
      <c r="V18" s="34">
        <f>U18*$J$17</f>
        <v>207360</v>
      </c>
      <c r="W18" s="34">
        <f>U18/($H$17*$I$17)</f>
        <v>671.32867132867136</v>
      </c>
      <c r="X18" s="33">
        <v>2634</v>
      </c>
      <c r="Y18" s="34">
        <f>X18*$J$17</f>
        <v>379296</v>
      </c>
      <c r="Z18" s="34">
        <f>X18/($H$17*$I$17)</f>
        <v>1227.9720279720279</v>
      </c>
      <c r="AA18" s="33">
        <v>1440</v>
      </c>
      <c r="AB18" s="34">
        <f>AA18*$J$17</f>
        <v>207360</v>
      </c>
      <c r="AC18" s="34">
        <f>AA18/($H$17*$I$17)</f>
        <v>671.32867132867136</v>
      </c>
      <c r="AD18" s="33">
        <v>1360</v>
      </c>
      <c r="AE18" s="34">
        <f>AD18*$J$17</f>
        <v>195840</v>
      </c>
      <c r="AF18" s="34">
        <f>AD18/($H$17*$I$17)</f>
        <v>634.03263403263406</v>
      </c>
      <c r="AG18" s="33">
        <v>1300</v>
      </c>
      <c r="AH18" s="34">
        <f>AG18*$J$17</f>
        <v>187200</v>
      </c>
      <c r="AI18" s="34">
        <f>AG18/($H$17*$I$17)</f>
        <v>606.06060606060601</v>
      </c>
      <c r="AJ18" s="33">
        <v>3300</v>
      </c>
      <c r="AK18" s="34">
        <f>AJ18*$J$17</f>
        <v>475200</v>
      </c>
      <c r="AL18" s="34">
        <f>AJ18/($H$17*$I$17)</f>
        <v>1538.4615384615383</v>
      </c>
      <c r="AM18" s="33">
        <v>2856</v>
      </c>
      <c r="AN18" s="34">
        <f>AM18*$J$17</f>
        <v>411264</v>
      </c>
      <c r="AO18" s="34">
        <f>AM18/($H$17*$I$17)</f>
        <v>1331.4685314685314</v>
      </c>
      <c r="AP18" s="33">
        <v>1672</v>
      </c>
      <c r="AQ18" s="34">
        <f>AP18*$J$17</f>
        <v>240768</v>
      </c>
      <c r="AR18" s="34">
        <f>AP18/($H$17*$I$17)</f>
        <v>779.48717948717945</v>
      </c>
      <c r="AT18" s="56" t="s">
        <v>455</v>
      </c>
      <c r="AU18" s="34" t="e">
        <f>AT18*$J$17</f>
        <v>#VALUE!</v>
      </c>
      <c r="AV18" s="34" t="e">
        <f>AT18/($H$17*$I$17)</f>
        <v>#VALUE!</v>
      </c>
      <c r="AW18" s="82" t="s">
        <v>461</v>
      </c>
    </row>
    <row r="19" spans="1:49" ht="60">
      <c r="A19" s="68">
        <v>9</v>
      </c>
      <c r="B19" s="28" t="s">
        <v>382</v>
      </c>
      <c r="C19" s="29">
        <v>8.4</v>
      </c>
      <c r="D19" s="29">
        <v>1.6</v>
      </c>
      <c r="E19" s="29">
        <v>2</v>
      </c>
      <c r="F19" s="29">
        <v>10752</v>
      </c>
      <c r="G19" s="29">
        <f>F19*E19</f>
        <v>21504</v>
      </c>
      <c r="H19" s="30">
        <v>3</v>
      </c>
      <c r="I19" s="30">
        <v>1.5</v>
      </c>
      <c r="J19" s="31">
        <v>1</v>
      </c>
      <c r="K19" s="32" t="s">
        <v>374</v>
      </c>
      <c r="L19" s="33">
        <v>1275</v>
      </c>
      <c r="M19" s="34">
        <f>L19*$J$18</f>
        <v>1275</v>
      </c>
      <c r="N19" s="34">
        <f>L19/($H$18*$I$18)</f>
        <v>796.875</v>
      </c>
      <c r="O19" s="33">
        <v>2950</v>
      </c>
      <c r="P19" s="34">
        <f>O19*$J$18</f>
        <v>2950</v>
      </c>
      <c r="Q19" s="34">
        <f>O19/($H$18*$I$18)</f>
        <v>1843.75</v>
      </c>
      <c r="R19" s="33">
        <v>2950</v>
      </c>
      <c r="S19" s="34">
        <f>R19*$J$18</f>
        <v>2950</v>
      </c>
      <c r="T19" s="34">
        <f>R19/($H$18*$I$18)</f>
        <v>1843.75</v>
      </c>
      <c r="U19" s="33">
        <v>4050</v>
      </c>
      <c r="V19" s="34">
        <f>U19*$J$18</f>
        <v>4050</v>
      </c>
      <c r="W19" s="34">
        <f>U19/($H$18*$I$18)</f>
        <v>2531.25</v>
      </c>
      <c r="X19" s="33">
        <v>2613</v>
      </c>
      <c r="Y19" s="34">
        <f>X19*$J$18</f>
        <v>2613</v>
      </c>
      <c r="Z19" s="34">
        <f>X19/($H$18*$I$18)</f>
        <v>1633.125</v>
      </c>
      <c r="AA19" s="33">
        <v>4050</v>
      </c>
      <c r="AB19" s="34">
        <f>AA19*$J$18</f>
        <v>4050</v>
      </c>
      <c r="AC19" s="34">
        <f>AA19/($H$18*$I$18)</f>
        <v>2531.25</v>
      </c>
      <c r="AD19" s="33">
        <v>3820</v>
      </c>
      <c r="AE19" s="34">
        <f>AD19*$J$18</f>
        <v>3820</v>
      </c>
      <c r="AF19" s="34">
        <f>AD19/($H$18*$I$18)</f>
        <v>2387.5</v>
      </c>
      <c r="AG19" s="33">
        <v>3710</v>
      </c>
      <c r="AH19" s="34">
        <f>AG19*$J$18</f>
        <v>3710</v>
      </c>
      <c r="AI19" s="34">
        <f>AG19/($H$18*$I$18)</f>
        <v>2318.75</v>
      </c>
      <c r="AJ19" s="33">
        <v>6109</v>
      </c>
      <c r="AK19" s="34">
        <f>AJ19*$J$18</f>
        <v>6109</v>
      </c>
      <c r="AL19" s="34">
        <f>AJ19/($H$18*$I$18)</f>
        <v>3818.125</v>
      </c>
      <c r="AM19" s="33">
        <v>5297</v>
      </c>
      <c r="AN19" s="34">
        <f>AM19*$J$18</f>
        <v>5297</v>
      </c>
      <c r="AO19" s="34">
        <f>AM19/($H$18*$I$18)</f>
        <v>3310.625</v>
      </c>
      <c r="AP19" s="33">
        <v>4189</v>
      </c>
      <c r="AQ19" s="34">
        <f>AP19*$J$18</f>
        <v>4189</v>
      </c>
      <c r="AR19" s="34">
        <f>AP19/($H$18*$I$18)</f>
        <v>2618.125</v>
      </c>
      <c r="AT19" s="56" t="s">
        <v>455</v>
      </c>
      <c r="AU19" s="34" t="e">
        <f>AT19*$J$18</f>
        <v>#VALUE!</v>
      </c>
      <c r="AV19" s="34" t="e">
        <f>AT19/($H$18*$I$18)</f>
        <v>#VALUE!</v>
      </c>
      <c r="AW19" s="84"/>
    </row>
    <row r="20" spans="1:49" ht="60">
      <c r="A20" s="68">
        <v>10</v>
      </c>
      <c r="B20" s="28" t="s">
        <v>383</v>
      </c>
      <c r="C20" s="35"/>
      <c r="D20" s="35"/>
      <c r="E20" s="35"/>
      <c r="F20" s="36"/>
      <c r="G20" s="36"/>
      <c r="H20" s="30">
        <v>2.2000000000000002</v>
      </c>
      <c r="I20" s="30">
        <v>1.5</v>
      </c>
      <c r="J20" s="31">
        <v>2</v>
      </c>
      <c r="K20" s="32" t="s">
        <v>374</v>
      </c>
      <c r="L20" s="33">
        <v>2805</v>
      </c>
      <c r="M20" s="34">
        <f>L20*$J$19</f>
        <v>2805</v>
      </c>
      <c r="N20" s="34">
        <f>L20/($H$19*$I$19)</f>
        <v>623.33333333333337</v>
      </c>
      <c r="O20" s="33">
        <v>2457</v>
      </c>
      <c r="P20" s="34">
        <f>O20*$J$19</f>
        <v>2457</v>
      </c>
      <c r="Q20" s="34">
        <f>O20/($H$19*$I$19)</f>
        <v>546</v>
      </c>
      <c r="R20" s="33">
        <v>2457</v>
      </c>
      <c r="S20" s="34">
        <f>R20*$J$19</f>
        <v>2457</v>
      </c>
      <c r="T20" s="34">
        <f>R20/($H$19*$I$19)</f>
        <v>546</v>
      </c>
      <c r="U20" s="33">
        <v>2970</v>
      </c>
      <c r="V20" s="34">
        <f>U20*$J$19</f>
        <v>2970</v>
      </c>
      <c r="W20" s="34">
        <f>U20/($H$19*$I$19)</f>
        <v>660</v>
      </c>
      <c r="X20" s="33">
        <v>3392</v>
      </c>
      <c r="Y20" s="34">
        <f>X20*$J$19</f>
        <v>3392</v>
      </c>
      <c r="Z20" s="34">
        <f>X20/($H$19*$I$19)</f>
        <v>753.77777777777783</v>
      </c>
      <c r="AA20" s="33">
        <v>2970</v>
      </c>
      <c r="AB20" s="34">
        <f>AA20*$J$19</f>
        <v>2970</v>
      </c>
      <c r="AC20" s="34">
        <f>AA20/($H$19*$I$19)</f>
        <v>660</v>
      </c>
      <c r="AD20" s="33">
        <v>2800</v>
      </c>
      <c r="AE20" s="34">
        <f>AD20*$J$19</f>
        <v>2800</v>
      </c>
      <c r="AF20" s="34">
        <f>AD20/($H$19*$I$19)</f>
        <v>622.22222222222217</v>
      </c>
      <c r="AG20" s="33">
        <v>5420</v>
      </c>
      <c r="AH20" s="34">
        <f>AG20*$J$19</f>
        <v>5420</v>
      </c>
      <c r="AI20" s="34">
        <f>AG20/($H$19*$I$19)</f>
        <v>1204.4444444444443</v>
      </c>
      <c r="AJ20" s="33">
        <v>7930</v>
      </c>
      <c r="AK20" s="34">
        <f>AJ20*$J$19</f>
        <v>7930</v>
      </c>
      <c r="AL20" s="34">
        <f>AJ20/($H$19*$I$19)</f>
        <v>1762.2222222222222</v>
      </c>
      <c r="AM20" s="33">
        <v>6858</v>
      </c>
      <c r="AN20" s="34">
        <f>AM20*$J$19</f>
        <v>6858</v>
      </c>
      <c r="AO20" s="34">
        <f>AM20/($H$19*$I$19)</f>
        <v>1524</v>
      </c>
      <c r="AP20" s="33">
        <v>3677</v>
      </c>
      <c r="AQ20" s="34">
        <f>AP20*$J$19</f>
        <v>3677</v>
      </c>
      <c r="AR20" s="34">
        <f>AP20/($H$19*$I$19)</f>
        <v>817.11111111111109</v>
      </c>
      <c r="AT20" s="56" t="s">
        <v>455</v>
      </c>
      <c r="AU20" s="34" t="e">
        <f>AT20*$J$19</f>
        <v>#VALUE!</v>
      </c>
      <c r="AV20" s="34" t="e">
        <f>AT20/($H$19*$I$19)</f>
        <v>#VALUE!</v>
      </c>
      <c r="AW20" s="85" t="s">
        <v>462</v>
      </c>
    </row>
    <row r="21" spans="1:49" ht="60">
      <c r="A21" s="68">
        <v>11</v>
      </c>
      <c r="B21" s="28" t="s">
        <v>384</v>
      </c>
      <c r="C21" s="29">
        <v>1.1000000000000001</v>
      </c>
      <c r="D21" s="29">
        <v>1.6</v>
      </c>
      <c r="E21" s="29">
        <v>240</v>
      </c>
      <c r="F21" s="29">
        <v>1078</v>
      </c>
      <c r="G21" s="29">
        <f>F21*E21</f>
        <v>258720</v>
      </c>
      <c r="H21" s="30">
        <v>2</v>
      </c>
      <c r="I21" s="30">
        <v>1.6</v>
      </c>
      <c r="J21" s="31">
        <v>7</v>
      </c>
      <c r="K21" s="32" t="s">
        <v>374</v>
      </c>
      <c r="L21" s="33">
        <v>2720</v>
      </c>
      <c r="M21" s="34">
        <f>L21*$J$20</f>
        <v>5440</v>
      </c>
      <c r="N21" s="34">
        <f>L21/($H$20*$I$20)</f>
        <v>824.24242424242414</v>
      </c>
      <c r="O21" s="33">
        <v>2415</v>
      </c>
      <c r="P21" s="34">
        <f>O21*$J$20</f>
        <v>4830</v>
      </c>
      <c r="Q21" s="34">
        <f>O21/($H$20*$I$20)</f>
        <v>731.81818181818176</v>
      </c>
      <c r="R21" s="33">
        <v>2415</v>
      </c>
      <c r="S21" s="34">
        <f>R21*$J$20</f>
        <v>4830</v>
      </c>
      <c r="T21" s="34">
        <f>R21/($H$20*$I$20)</f>
        <v>731.81818181818176</v>
      </c>
      <c r="U21" s="33">
        <v>2880</v>
      </c>
      <c r="V21" s="34">
        <f>U21*$J$20</f>
        <v>5760</v>
      </c>
      <c r="W21" s="34">
        <f>U21/($H$20*$I$20)</f>
        <v>872.72727272727263</v>
      </c>
      <c r="X21" s="33">
        <v>3812</v>
      </c>
      <c r="Y21" s="34">
        <f>X21*$J$20</f>
        <v>7624</v>
      </c>
      <c r="Z21" s="34">
        <f>X21/($H$20*$I$20)</f>
        <v>1155.151515151515</v>
      </c>
      <c r="AA21" s="33">
        <v>2880</v>
      </c>
      <c r="AB21" s="34">
        <f>AA21*$J$20</f>
        <v>5760</v>
      </c>
      <c r="AC21" s="34">
        <f>AA21/($H$20*$I$20)</f>
        <v>872.72727272727263</v>
      </c>
      <c r="AD21" s="33">
        <v>2720</v>
      </c>
      <c r="AE21" s="34">
        <f>AD21*$J$20</f>
        <v>5440</v>
      </c>
      <c r="AF21" s="34">
        <f>AD21/($H$20*$I$20)</f>
        <v>824.24242424242414</v>
      </c>
      <c r="AG21" s="33">
        <v>2640</v>
      </c>
      <c r="AH21" s="34">
        <f>AG21*$J$20</f>
        <v>5280</v>
      </c>
      <c r="AI21" s="34">
        <f>AG21/($H$20*$I$20)</f>
        <v>799.99999999999989</v>
      </c>
      <c r="AJ21" s="33">
        <v>8815</v>
      </c>
      <c r="AK21" s="34">
        <f>AJ21*$J$20</f>
        <v>17630</v>
      </c>
      <c r="AL21" s="34">
        <f>AJ21/($H$20*$I$20)</f>
        <v>2671.212121212121</v>
      </c>
      <c r="AM21" s="33">
        <v>7620</v>
      </c>
      <c r="AN21" s="34">
        <f>AM21*$J$20</f>
        <v>15240</v>
      </c>
      <c r="AO21" s="34">
        <f>AM21/($H$20*$I$20)</f>
        <v>2309.090909090909</v>
      </c>
      <c r="AP21" s="33">
        <v>3643</v>
      </c>
      <c r="AQ21" s="34">
        <f>AP21*$J$20</f>
        <v>7286</v>
      </c>
      <c r="AR21" s="34">
        <f>AP21/($H$20*$I$20)</f>
        <v>1103.9393939393938</v>
      </c>
      <c r="AT21" s="56" t="s">
        <v>455</v>
      </c>
      <c r="AU21" s="34" t="e">
        <f>AT21*$J$20</f>
        <v>#VALUE!</v>
      </c>
      <c r="AV21" s="34" t="e">
        <f>AT21/($H$20*$I$20)</f>
        <v>#VALUE!</v>
      </c>
      <c r="AW21" s="86"/>
    </row>
    <row r="22" spans="1:49" ht="15">
      <c r="A22" s="68">
        <v>12</v>
      </c>
      <c r="B22" s="28" t="s">
        <v>385</v>
      </c>
      <c r="C22" s="29">
        <v>1.1000000000000001</v>
      </c>
      <c r="D22" s="29">
        <v>1.9</v>
      </c>
      <c r="E22" s="29">
        <v>144</v>
      </c>
      <c r="F22" s="29">
        <v>1463</v>
      </c>
      <c r="G22" s="29">
        <f>F22*E22</f>
        <v>210672</v>
      </c>
      <c r="H22" s="30"/>
      <c r="I22" s="30"/>
      <c r="J22" s="31"/>
      <c r="K22" s="32"/>
      <c r="L22" s="33"/>
      <c r="M22" s="34"/>
      <c r="N22" s="34"/>
      <c r="O22" s="33"/>
      <c r="P22" s="34"/>
      <c r="Q22" s="34"/>
      <c r="R22" s="33"/>
      <c r="S22" s="34"/>
      <c r="T22" s="34"/>
      <c r="U22" s="33"/>
      <c r="V22" s="34"/>
      <c r="W22" s="34"/>
      <c r="X22" s="33"/>
      <c r="Y22" s="34"/>
      <c r="Z22" s="34"/>
      <c r="AA22" s="33"/>
      <c r="AB22" s="34"/>
      <c r="AC22" s="34"/>
      <c r="AD22" s="33"/>
      <c r="AE22" s="34"/>
      <c r="AF22" s="34"/>
      <c r="AG22" s="33"/>
      <c r="AH22" s="34"/>
      <c r="AI22" s="34"/>
      <c r="AJ22" s="33"/>
      <c r="AK22" s="34"/>
      <c r="AL22" s="34"/>
      <c r="AM22" s="33"/>
      <c r="AN22" s="34"/>
      <c r="AO22" s="34"/>
      <c r="AP22" s="33"/>
      <c r="AQ22" s="34"/>
      <c r="AR22" s="34"/>
      <c r="AT22" s="33"/>
      <c r="AU22" s="34"/>
      <c r="AV22" s="34"/>
      <c r="AW22" s="7"/>
    </row>
    <row r="23" spans="1:49" ht="15">
      <c r="A23" s="69" t="s">
        <v>386</v>
      </c>
      <c r="B23" s="39" t="s">
        <v>387</v>
      </c>
      <c r="C23" s="40"/>
      <c r="D23" s="40"/>
      <c r="E23" s="40"/>
      <c r="F23" s="41"/>
      <c r="G23" s="41"/>
      <c r="H23" s="42"/>
      <c r="I23" s="42"/>
      <c r="J23" s="31"/>
      <c r="K23" s="32"/>
      <c r="L23" s="33"/>
      <c r="M23" s="34"/>
      <c r="N23" s="34"/>
      <c r="O23" s="33"/>
      <c r="P23" s="34"/>
      <c r="Q23" s="34"/>
      <c r="R23" s="33"/>
      <c r="S23" s="34"/>
      <c r="T23" s="34"/>
      <c r="U23" s="33"/>
      <c r="V23" s="34"/>
      <c r="W23" s="34"/>
      <c r="X23" s="33"/>
      <c r="Y23" s="34"/>
      <c r="Z23" s="34"/>
      <c r="AA23" s="33"/>
      <c r="AB23" s="34"/>
      <c r="AC23" s="34"/>
      <c r="AD23" s="33"/>
      <c r="AE23" s="34"/>
      <c r="AF23" s="34"/>
      <c r="AG23" s="33"/>
      <c r="AH23" s="34"/>
      <c r="AI23" s="34"/>
      <c r="AJ23" s="33"/>
      <c r="AK23" s="34"/>
      <c r="AL23" s="34"/>
      <c r="AM23" s="33"/>
      <c r="AN23" s="34"/>
      <c r="AO23" s="34"/>
      <c r="AP23" s="33"/>
      <c r="AQ23" s="34"/>
      <c r="AR23" s="34"/>
      <c r="AT23" s="33"/>
      <c r="AU23" s="34"/>
      <c r="AV23" s="34"/>
      <c r="AW23" s="7"/>
    </row>
    <row r="24" spans="1:49" ht="15">
      <c r="A24" s="68">
        <v>1</v>
      </c>
      <c r="B24" s="28" t="s">
        <v>388</v>
      </c>
      <c r="C24" s="35"/>
      <c r="D24" s="35"/>
      <c r="E24" s="35"/>
      <c r="F24" s="36"/>
      <c r="G24" s="36"/>
      <c r="H24" s="30">
        <v>0.8</v>
      </c>
      <c r="I24" s="30">
        <v>0.8</v>
      </c>
      <c r="J24" s="31">
        <v>104</v>
      </c>
      <c r="K24" s="32" t="s">
        <v>374</v>
      </c>
      <c r="L24" s="33">
        <v>895</v>
      </c>
      <c r="M24" s="34">
        <f>L24*$J$23</f>
        <v>0</v>
      </c>
      <c r="N24" s="34" t="e">
        <f>L24/($H$23*$I$23)</f>
        <v>#DIV/0!</v>
      </c>
      <c r="O24" s="33">
        <v>675</v>
      </c>
      <c r="P24" s="34">
        <f>O24*$J$23</f>
        <v>0</v>
      </c>
      <c r="Q24" s="34" t="e">
        <f>O24/($H$23*$I$23)</f>
        <v>#DIV/0!</v>
      </c>
      <c r="R24" s="33">
        <v>675</v>
      </c>
      <c r="S24" s="34">
        <f>R24*$J$23</f>
        <v>0</v>
      </c>
      <c r="T24" s="34" t="e">
        <f>R24/($H$23*$I$23)</f>
        <v>#DIV/0!</v>
      </c>
      <c r="U24" s="33">
        <v>672</v>
      </c>
      <c r="V24" s="34">
        <f>U24*$J$23</f>
        <v>0</v>
      </c>
      <c r="W24" s="34" t="e">
        <f>U24/($H$23*$I$23)</f>
        <v>#DIV/0!</v>
      </c>
      <c r="X24" s="33">
        <v>814</v>
      </c>
      <c r="Y24" s="34">
        <f>X24*$J$23</f>
        <v>0</v>
      </c>
      <c r="Z24" s="34" t="e">
        <f>X24/($H$23*$I$23)</f>
        <v>#DIV/0!</v>
      </c>
      <c r="AA24" s="33">
        <v>700</v>
      </c>
      <c r="AB24" s="34">
        <f>AA24*$J$23</f>
        <v>0</v>
      </c>
      <c r="AC24" s="34" t="e">
        <f>AA24/($H$23*$I$23)</f>
        <v>#DIV/0!</v>
      </c>
      <c r="AD24" s="33">
        <v>700</v>
      </c>
      <c r="AE24" s="34">
        <f>AD24*$J$23</f>
        <v>0</v>
      </c>
      <c r="AF24" s="34" t="e">
        <f>AD24/($H$23*$I$23)</f>
        <v>#DIV/0!</v>
      </c>
      <c r="AG24" s="33">
        <v>700</v>
      </c>
      <c r="AH24" s="34">
        <f>AG24*$J$23</f>
        <v>0</v>
      </c>
      <c r="AI24" s="34" t="e">
        <f>AG24/($H$23*$I$23)</f>
        <v>#DIV/0!</v>
      </c>
      <c r="AJ24" s="33">
        <v>2564</v>
      </c>
      <c r="AK24" s="34">
        <f>AJ24*$J$23</f>
        <v>0</v>
      </c>
      <c r="AL24" s="34" t="e">
        <f>AJ24/($H$23*$I$23)</f>
        <v>#DIV/0!</v>
      </c>
      <c r="AM24" s="33">
        <v>2214</v>
      </c>
      <c r="AN24" s="34">
        <f>AM24*$J$23</f>
        <v>0</v>
      </c>
      <c r="AO24" s="34" t="e">
        <f>AM24/($H$23*$I$23)</f>
        <v>#DIV/0!</v>
      </c>
      <c r="AP24" s="33">
        <v>959</v>
      </c>
      <c r="AQ24" s="34">
        <f>AP24*$J$23</f>
        <v>0</v>
      </c>
      <c r="AR24" s="34" t="e">
        <f>AP24/($H$23*$I$23)</f>
        <v>#DIV/0!</v>
      </c>
      <c r="AT24" s="33">
        <v>959</v>
      </c>
      <c r="AU24" s="34">
        <f>AT24*$J$23</f>
        <v>0</v>
      </c>
      <c r="AV24" s="34" t="e">
        <f>AT24/($H$23*$I$23)</f>
        <v>#DIV/0!</v>
      </c>
      <c r="AW24" s="7"/>
    </row>
    <row r="25" spans="1:49" ht="15">
      <c r="A25" s="68">
        <v>2</v>
      </c>
      <c r="B25" s="28" t="s">
        <v>389</v>
      </c>
      <c r="C25" s="35"/>
      <c r="D25" s="35"/>
      <c r="E25" s="35"/>
      <c r="F25" s="36"/>
      <c r="G25" s="36"/>
      <c r="H25" s="30">
        <v>1</v>
      </c>
      <c r="I25" s="30">
        <v>0.8</v>
      </c>
      <c r="J25" s="31">
        <v>1</v>
      </c>
      <c r="K25" s="32" t="s">
        <v>374</v>
      </c>
      <c r="L25" s="33">
        <v>925</v>
      </c>
      <c r="M25" s="34">
        <f>L25*$J$24</f>
        <v>96200</v>
      </c>
      <c r="N25" s="34">
        <f>L25/($H$24*$I$24)</f>
        <v>1445.3124999999998</v>
      </c>
      <c r="O25" s="33">
        <v>775</v>
      </c>
      <c r="P25" s="34">
        <f>O25*$J$24</f>
        <v>80600</v>
      </c>
      <c r="Q25" s="34">
        <f>O25/($H$24*$I$24)</f>
        <v>1210.9374999999998</v>
      </c>
      <c r="R25" s="33">
        <v>775</v>
      </c>
      <c r="S25" s="34">
        <f>R25*$J$24</f>
        <v>80600</v>
      </c>
      <c r="T25" s="34">
        <f>R25/($H$24*$I$24)</f>
        <v>1210.9374999999998</v>
      </c>
      <c r="U25" s="33">
        <v>840</v>
      </c>
      <c r="V25" s="34">
        <f>U25*$J$24</f>
        <v>87360</v>
      </c>
      <c r="W25" s="34">
        <f>U25/($H$24*$I$24)</f>
        <v>1312.4999999999998</v>
      </c>
      <c r="X25" s="33">
        <v>935</v>
      </c>
      <c r="Y25" s="34">
        <f>X25*$J$24</f>
        <v>97240</v>
      </c>
      <c r="Z25" s="34">
        <f>X25/($H$24*$I$24)</f>
        <v>1460.9374999999998</v>
      </c>
      <c r="AA25" s="33">
        <v>720</v>
      </c>
      <c r="AB25" s="34">
        <f>AA25*$J$24</f>
        <v>74880</v>
      </c>
      <c r="AC25" s="34">
        <f>AA25/($H$24*$I$24)</f>
        <v>1124.9999999999998</v>
      </c>
      <c r="AD25" s="33">
        <v>750</v>
      </c>
      <c r="AE25" s="34">
        <f>AD25*$J$24</f>
        <v>78000</v>
      </c>
      <c r="AF25" s="34">
        <f>AD25/($H$24*$I$24)</f>
        <v>1171.8749999999998</v>
      </c>
      <c r="AG25" s="33">
        <v>750</v>
      </c>
      <c r="AH25" s="34">
        <f>AG25*$J$24</f>
        <v>78000</v>
      </c>
      <c r="AI25" s="34">
        <f>AG25/($H$24*$I$24)</f>
        <v>1171.8749999999998</v>
      </c>
      <c r="AJ25" s="33">
        <v>2899</v>
      </c>
      <c r="AK25" s="34">
        <f>AJ25*$J$24</f>
        <v>301496</v>
      </c>
      <c r="AL25" s="34">
        <f>AJ25/($H$24*$I$24)</f>
        <v>4529.6874999999991</v>
      </c>
      <c r="AM25" s="33">
        <v>2504</v>
      </c>
      <c r="AN25" s="34">
        <f>AM25*$J$24</f>
        <v>260416</v>
      </c>
      <c r="AO25" s="34">
        <f>AM25/($H$24*$I$24)</f>
        <v>3912.4999999999991</v>
      </c>
      <c r="AP25" s="33">
        <v>1199</v>
      </c>
      <c r="AQ25" s="34">
        <f>AP25*$J$24</f>
        <v>124696</v>
      </c>
      <c r="AR25" s="34">
        <f>AP25/($H$24*$I$24)</f>
        <v>1873.4374999999995</v>
      </c>
      <c r="AT25" s="33">
        <v>1199</v>
      </c>
      <c r="AU25" s="34">
        <f>AT25*$J$24</f>
        <v>124696</v>
      </c>
      <c r="AV25" s="34">
        <f>AT25/($H$24*$I$24)</f>
        <v>1873.4374999999995</v>
      </c>
      <c r="AW25" s="7"/>
    </row>
    <row r="26" spans="1:49" ht="15">
      <c r="A26" s="69" t="s">
        <v>390</v>
      </c>
      <c r="B26" s="39" t="s">
        <v>391</v>
      </c>
      <c r="C26" s="40"/>
      <c r="D26" s="40"/>
      <c r="E26" s="40"/>
      <c r="F26" s="41"/>
      <c r="G26" s="41"/>
      <c r="H26" s="42"/>
      <c r="I26" s="42"/>
      <c r="J26" s="31"/>
      <c r="K26" s="32"/>
      <c r="L26" s="33"/>
      <c r="M26" s="34"/>
      <c r="N26" s="34"/>
      <c r="O26" s="33"/>
      <c r="P26" s="34"/>
      <c r="Q26" s="34"/>
      <c r="R26" s="33"/>
      <c r="S26" s="34"/>
      <c r="T26" s="34"/>
      <c r="U26" s="33"/>
      <c r="V26" s="34"/>
      <c r="W26" s="43"/>
      <c r="X26" s="33"/>
      <c r="Y26" s="34"/>
      <c r="Z26" s="43"/>
      <c r="AA26" s="33"/>
      <c r="AB26" s="34"/>
      <c r="AC26" s="43"/>
      <c r="AD26" s="33"/>
      <c r="AE26" s="34"/>
      <c r="AF26" s="43"/>
      <c r="AG26" s="33"/>
      <c r="AH26" s="34"/>
      <c r="AI26" s="43"/>
      <c r="AJ26" s="33"/>
      <c r="AK26" s="34"/>
      <c r="AL26" s="43"/>
      <c r="AM26" s="33"/>
      <c r="AN26" s="34"/>
      <c r="AO26" s="43"/>
      <c r="AP26" s="33"/>
      <c r="AQ26" s="34"/>
      <c r="AR26" s="43"/>
      <c r="AT26" s="33"/>
      <c r="AU26" s="34"/>
      <c r="AV26" s="43"/>
      <c r="AW26" s="7"/>
    </row>
    <row r="27" spans="1:49" ht="15">
      <c r="A27" s="70"/>
      <c r="B27" s="36" t="s">
        <v>392</v>
      </c>
      <c r="C27" s="44">
        <v>1.8</v>
      </c>
      <c r="D27" s="44">
        <v>2.5</v>
      </c>
      <c r="E27" s="44">
        <v>4</v>
      </c>
      <c r="F27" s="44">
        <v>3600</v>
      </c>
      <c r="G27" s="44">
        <f t="shared" ref="G27:G32" si="0">F27*E27</f>
        <v>14400</v>
      </c>
      <c r="H27" s="30"/>
      <c r="I27" s="30"/>
      <c r="J27" s="45"/>
      <c r="K27" s="32"/>
      <c r="L27" s="33"/>
      <c r="M27" s="34"/>
      <c r="N27" s="34"/>
      <c r="O27" s="33"/>
      <c r="P27" s="34"/>
      <c r="Q27" s="34"/>
      <c r="R27" s="33"/>
      <c r="S27" s="34"/>
      <c r="T27" s="34"/>
      <c r="U27" s="46"/>
      <c r="V27" s="47"/>
      <c r="W27" s="47"/>
      <c r="X27" s="46"/>
      <c r="Y27" s="47"/>
      <c r="Z27" s="47"/>
      <c r="AA27" s="46"/>
      <c r="AB27" s="47"/>
      <c r="AC27" s="47"/>
      <c r="AD27" s="46"/>
      <c r="AE27" s="47"/>
      <c r="AF27" s="47"/>
      <c r="AG27" s="46"/>
      <c r="AH27" s="47"/>
      <c r="AI27" s="47"/>
      <c r="AJ27" s="46"/>
      <c r="AK27" s="47"/>
      <c r="AL27" s="47"/>
      <c r="AM27" s="46"/>
      <c r="AN27" s="47"/>
      <c r="AO27" s="47"/>
      <c r="AP27" s="46"/>
      <c r="AQ27" s="47"/>
      <c r="AR27" s="47"/>
      <c r="AT27" s="46"/>
      <c r="AU27" s="47"/>
      <c r="AV27" s="47"/>
      <c r="AW27" s="7"/>
    </row>
    <row r="28" spans="1:49" ht="15">
      <c r="A28" s="70"/>
      <c r="B28" s="36" t="s">
        <v>393</v>
      </c>
      <c r="C28" s="29">
        <v>2.5</v>
      </c>
      <c r="D28" s="29">
        <v>3</v>
      </c>
      <c r="E28" s="29">
        <v>5</v>
      </c>
      <c r="F28" s="29">
        <v>6000</v>
      </c>
      <c r="G28" s="44">
        <f t="shared" si="0"/>
        <v>30000</v>
      </c>
      <c r="H28" s="30"/>
      <c r="I28" s="30"/>
      <c r="J28" s="45"/>
      <c r="K28" s="32"/>
      <c r="L28" s="33"/>
      <c r="M28" s="34"/>
      <c r="N28" s="34"/>
      <c r="O28" s="33"/>
      <c r="P28" s="34"/>
      <c r="Q28" s="34"/>
      <c r="R28" s="33"/>
      <c r="S28" s="34"/>
      <c r="T28" s="34"/>
      <c r="U28" s="46"/>
      <c r="V28" s="47"/>
      <c r="W28" s="47"/>
      <c r="X28" s="46"/>
      <c r="Y28" s="47"/>
      <c r="Z28" s="47"/>
      <c r="AA28" s="46"/>
      <c r="AB28" s="47"/>
      <c r="AC28" s="47"/>
      <c r="AD28" s="46"/>
      <c r="AE28" s="47"/>
      <c r="AF28" s="47"/>
      <c r="AG28" s="46"/>
      <c r="AH28" s="47"/>
      <c r="AI28" s="47"/>
      <c r="AJ28" s="46"/>
      <c r="AK28" s="47"/>
      <c r="AL28" s="47"/>
      <c r="AM28" s="46"/>
      <c r="AN28" s="47"/>
      <c r="AO28" s="47"/>
      <c r="AP28" s="46"/>
      <c r="AQ28" s="47"/>
      <c r="AR28" s="47"/>
      <c r="AT28" s="46"/>
      <c r="AU28" s="47"/>
      <c r="AV28" s="47"/>
      <c r="AW28" s="7"/>
    </row>
    <row r="29" spans="1:49" ht="15">
      <c r="A29" s="70"/>
      <c r="B29" s="36" t="s">
        <v>394</v>
      </c>
      <c r="C29" s="44">
        <v>1.2</v>
      </c>
      <c r="D29" s="44">
        <v>2.5</v>
      </c>
      <c r="E29" s="44">
        <v>3</v>
      </c>
      <c r="F29" s="44">
        <v>2400</v>
      </c>
      <c r="G29" s="44">
        <f t="shared" si="0"/>
        <v>7200</v>
      </c>
      <c r="H29" s="30"/>
      <c r="I29" s="30"/>
      <c r="J29" s="45"/>
      <c r="K29" s="32"/>
      <c r="L29" s="33"/>
      <c r="M29" s="34"/>
      <c r="N29" s="34"/>
      <c r="O29" s="33"/>
      <c r="P29" s="34"/>
      <c r="Q29" s="34"/>
      <c r="R29" s="33"/>
      <c r="S29" s="34"/>
      <c r="T29" s="34"/>
      <c r="U29" s="46"/>
      <c r="V29" s="47"/>
      <c r="W29" s="47"/>
      <c r="X29" s="46"/>
      <c r="Y29" s="47"/>
      <c r="Z29" s="47"/>
      <c r="AA29" s="46"/>
      <c r="AB29" s="47"/>
      <c r="AC29" s="47"/>
      <c r="AD29" s="46"/>
      <c r="AE29" s="47"/>
      <c r="AF29" s="47"/>
      <c r="AG29" s="46"/>
      <c r="AH29" s="47"/>
      <c r="AI29" s="47"/>
      <c r="AJ29" s="46"/>
      <c r="AK29" s="47"/>
      <c r="AL29" s="47"/>
      <c r="AM29" s="46"/>
      <c r="AN29" s="47"/>
      <c r="AO29" s="47"/>
      <c r="AP29" s="46"/>
      <c r="AQ29" s="47"/>
      <c r="AR29" s="47"/>
      <c r="AT29" s="46"/>
      <c r="AU29" s="47"/>
      <c r="AV29" s="47"/>
      <c r="AW29" s="7"/>
    </row>
    <row r="30" spans="1:49" ht="15">
      <c r="A30" s="70"/>
      <c r="B30" s="36" t="s">
        <v>395</v>
      </c>
      <c r="C30" s="44">
        <v>1.8</v>
      </c>
      <c r="D30" s="44">
        <v>2.5</v>
      </c>
      <c r="E30" s="44">
        <v>1</v>
      </c>
      <c r="F30" s="44">
        <v>3600</v>
      </c>
      <c r="G30" s="44">
        <f t="shared" si="0"/>
        <v>3600</v>
      </c>
      <c r="H30" s="30"/>
      <c r="I30" s="30"/>
      <c r="J30" s="45"/>
      <c r="K30" s="32"/>
      <c r="L30" s="33"/>
      <c r="M30" s="34"/>
      <c r="N30" s="34"/>
      <c r="O30" s="33"/>
      <c r="P30" s="34"/>
      <c r="Q30" s="34"/>
      <c r="R30" s="33"/>
      <c r="S30" s="34"/>
      <c r="T30" s="34"/>
      <c r="U30" s="46"/>
      <c r="V30" s="47"/>
      <c r="W30" s="47"/>
      <c r="X30" s="46"/>
      <c r="Y30" s="47"/>
      <c r="Z30" s="47"/>
      <c r="AA30" s="46"/>
      <c r="AB30" s="47"/>
      <c r="AC30" s="47"/>
      <c r="AD30" s="46"/>
      <c r="AE30" s="47"/>
      <c r="AF30" s="47"/>
      <c r="AG30" s="46"/>
      <c r="AH30" s="47"/>
      <c r="AI30" s="47"/>
      <c r="AJ30" s="46"/>
      <c r="AK30" s="47"/>
      <c r="AL30" s="47"/>
      <c r="AM30" s="46"/>
      <c r="AN30" s="47"/>
      <c r="AO30" s="47"/>
      <c r="AP30" s="46"/>
      <c r="AQ30" s="47"/>
      <c r="AR30" s="47"/>
      <c r="AT30" s="46"/>
      <c r="AU30" s="47"/>
      <c r="AV30" s="47"/>
      <c r="AW30" s="7"/>
    </row>
    <row r="31" spans="1:49" ht="15">
      <c r="A31" s="70"/>
      <c r="B31" s="36" t="s">
        <v>396</v>
      </c>
      <c r="C31" s="44">
        <v>0.8</v>
      </c>
      <c r="D31" s="44">
        <v>2.25</v>
      </c>
      <c r="E31" s="44">
        <v>24</v>
      </c>
      <c r="F31" s="44">
        <v>1440</v>
      </c>
      <c r="G31" s="44">
        <f t="shared" si="0"/>
        <v>34560</v>
      </c>
      <c r="H31" s="30"/>
      <c r="I31" s="30"/>
      <c r="J31" s="45"/>
      <c r="K31" s="32"/>
      <c r="L31" s="33"/>
      <c r="M31" s="34"/>
      <c r="N31" s="34"/>
      <c r="O31" s="33"/>
      <c r="P31" s="34"/>
      <c r="Q31" s="34"/>
      <c r="R31" s="33"/>
      <c r="S31" s="34"/>
      <c r="T31" s="34"/>
      <c r="U31" s="46"/>
      <c r="V31" s="47"/>
      <c r="W31" s="47"/>
      <c r="X31" s="46"/>
      <c r="Y31" s="47"/>
      <c r="Z31" s="47"/>
      <c r="AA31" s="46"/>
      <c r="AB31" s="47"/>
      <c r="AC31" s="47"/>
      <c r="AD31" s="46"/>
      <c r="AE31" s="47"/>
      <c r="AF31" s="47"/>
      <c r="AG31" s="46"/>
      <c r="AH31" s="47"/>
      <c r="AI31" s="47"/>
      <c r="AJ31" s="46"/>
      <c r="AK31" s="47"/>
      <c r="AL31" s="47"/>
      <c r="AM31" s="46"/>
      <c r="AN31" s="47"/>
      <c r="AO31" s="47"/>
      <c r="AP31" s="46"/>
      <c r="AQ31" s="47"/>
      <c r="AR31" s="47"/>
      <c r="AT31" s="46"/>
      <c r="AU31" s="47"/>
      <c r="AV31" s="47"/>
      <c r="AW31" s="7"/>
    </row>
    <row r="32" spans="1:49" ht="15">
      <c r="A32" s="70"/>
      <c r="B32" s="48" t="s">
        <v>397</v>
      </c>
      <c r="C32" s="44">
        <v>1.1000000000000001</v>
      </c>
      <c r="D32" s="44">
        <v>2.2999999999999998</v>
      </c>
      <c r="E32" s="44">
        <v>1</v>
      </c>
      <c r="F32" s="44">
        <v>1139</v>
      </c>
      <c r="G32" s="44">
        <f t="shared" si="0"/>
        <v>1139</v>
      </c>
      <c r="H32" s="30"/>
      <c r="I32" s="30"/>
      <c r="J32" s="45"/>
      <c r="K32" s="32"/>
      <c r="L32" s="33"/>
      <c r="M32" s="34"/>
      <c r="N32" s="34"/>
      <c r="O32" s="33"/>
      <c r="P32" s="34"/>
      <c r="Q32" s="34"/>
      <c r="R32" s="33"/>
      <c r="S32" s="34"/>
      <c r="T32" s="34"/>
      <c r="U32" s="46"/>
      <c r="V32" s="47"/>
      <c r="W32" s="47"/>
      <c r="X32" s="46"/>
      <c r="Y32" s="47"/>
      <c r="Z32" s="47"/>
      <c r="AA32" s="46"/>
      <c r="AB32" s="47"/>
      <c r="AC32" s="47"/>
      <c r="AD32" s="46"/>
      <c r="AE32" s="47"/>
      <c r="AF32" s="47"/>
      <c r="AG32" s="46"/>
      <c r="AH32" s="47"/>
      <c r="AI32" s="47"/>
      <c r="AJ32" s="46"/>
      <c r="AK32" s="47"/>
      <c r="AL32" s="47"/>
      <c r="AM32" s="46"/>
      <c r="AN32" s="47"/>
      <c r="AO32" s="47"/>
      <c r="AP32" s="46"/>
      <c r="AQ32" s="47"/>
      <c r="AR32" s="47"/>
      <c r="AT32" s="46"/>
      <c r="AU32" s="47"/>
      <c r="AV32" s="47"/>
      <c r="AW32" s="7"/>
    </row>
    <row r="33" spans="1:49" ht="15">
      <c r="A33" s="70"/>
      <c r="B33" s="36" t="s">
        <v>398</v>
      </c>
      <c r="C33" s="44"/>
      <c r="D33" s="44"/>
      <c r="E33" s="44"/>
      <c r="F33" s="44"/>
      <c r="G33" s="44"/>
      <c r="H33" s="30">
        <v>0.8</v>
      </c>
      <c r="I33" s="30">
        <v>2.2000000000000002</v>
      </c>
      <c r="J33" s="45">
        <v>1</v>
      </c>
      <c r="K33" s="32" t="s">
        <v>374</v>
      </c>
      <c r="L33" s="37">
        <v>1650</v>
      </c>
      <c r="M33" s="38">
        <f>L33*$J$32</f>
        <v>0</v>
      </c>
      <c r="N33" s="38" t="e">
        <f>L33/($H$32*$I$32)</f>
        <v>#DIV/0!</v>
      </c>
      <c r="O33" s="37">
        <v>1400</v>
      </c>
      <c r="P33" s="38">
        <f>O33*$J$32</f>
        <v>0</v>
      </c>
      <c r="Q33" s="38" t="e">
        <f>O33/($H$32*$I$32)</f>
        <v>#DIV/0!</v>
      </c>
      <c r="R33" s="37">
        <v>1400</v>
      </c>
      <c r="S33" s="38">
        <f>R33*$J$32</f>
        <v>0</v>
      </c>
      <c r="T33" s="38" t="e">
        <f>R33/($H$32*$I$32)</f>
        <v>#DIV/0!</v>
      </c>
      <c r="U33" s="46">
        <v>1650</v>
      </c>
      <c r="V33" s="47">
        <f>U33*$J$32</f>
        <v>0</v>
      </c>
      <c r="W33" s="47" t="e">
        <f>U33/($H$32*$I$32)</f>
        <v>#DIV/0!</v>
      </c>
      <c r="X33" s="46">
        <v>1650</v>
      </c>
      <c r="Y33" s="47">
        <f>X33*$J$32</f>
        <v>0</v>
      </c>
      <c r="Z33" s="47" t="e">
        <f>X33/($H$32*$I$32)</f>
        <v>#DIV/0!</v>
      </c>
      <c r="AA33" s="33">
        <v>1650</v>
      </c>
      <c r="AB33" s="49">
        <f>AA33*$J$32</f>
        <v>0</v>
      </c>
      <c r="AC33" s="49" t="e">
        <f>AA33/($H$32*$I$32)</f>
        <v>#DIV/0!</v>
      </c>
      <c r="AD33" s="37">
        <v>1650</v>
      </c>
      <c r="AE33" s="38">
        <f>AD33*$J$32</f>
        <v>0</v>
      </c>
      <c r="AF33" s="38" t="e">
        <f>AD33/($H$32*$I$32)</f>
        <v>#DIV/0!</v>
      </c>
      <c r="AG33" s="37">
        <v>1650</v>
      </c>
      <c r="AH33" s="38">
        <f>AG33*$J$32</f>
        <v>0</v>
      </c>
      <c r="AI33" s="38" t="e">
        <f>AG33/($H$32*$I$32)</f>
        <v>#DIV/0!</v>
      </c>
      <c r="AJ33" s="33">
        <v>2768</v>
      </c>
      <c r="AK33" s="49">
        <f>AJ33*$J$32</f>
        <v>0</v>
      </c>
      <c r="AL33" s="47"/>
      <c r="AM33" s="33">
        <v>2398</v>
      </c>
      <c r="AN33" s="49">
        <f>AM33*$J$32</f>
        <v>0</v>
      </c>
      <c r="AO33" s="49">
        <f t="shared" ref="AO33:AO38" si="1">AM33/(H33*I33)</f>
        <v>1362.4999999999998</v>
      </c>
      <c r="AP33" s="33">
        <v>1455</v>
      </c>
      <c r="AQ33" s="49">
        <f>AP33*$J$32</f>
        <v>0</v>
      </c>
      <c r="AR33" s="49">
        <f t="shared" ref="AR33:AR43" si="2">AP33/(H33*I33)</f>
        <v>826.70454545454538</v>
      </c>
      <c r="AT33" s="33">
        <v>1455</v>
      </c>
      <c r="AU33" s="49">
        <f>AT33*$J$32</f>
        <v>0</v>
      </c>
      <c r="AV33" s="49" t="e">
        <f t="shared" ref="AV33:AV43" si="3">AT33/(L33*M33)</f>
        <v>#DIV/0!</v>
      </c>
      <c r="AW33" s="7"/>
    </row>
    <row r="34" spans="1:49" ht="15">
      <c r="A34" s="70"/>
      <c r="B34" s="36" t="s">
        <v>399</v>
      </c>
      <c r="C34" s="44"/>
      <c r="D34" s="44"/>
      <c r="E34" s="44"/>
      <c r="F34" s="44"/>
      <c r="G34" s="44"/>
      <c r="H34" s="30">
        <v>2.2999999999999998</v>
      </c>
      <c r="I34" s="30">
        <v>3</v>
      </c>
      <c r="J34" s="45">
        <v>1</v>
      </c>
      <c r="K34" s="32" t="s">
        <v>374</v>
      </c>
      <c r="L34" s="37">
        <v>5170</v>
      </c>
      <c r="M34" s="38">
        <f>L34*$J$33</f>
        <v>5170</v>
      </c>
      <c r="N34" s="38">
        <f>L34/($H$33*$I$33)</f>
        <v>2937.4999999999995</v>
      </c>
      <c r="O34" s="37">
        <v>3400</v>
      </c>
      <c r="P34" s="38">
        <f>O34*$J$33</f>
        <v>3400</v>
      </c>
      <c r="Q34" s="38">
        <f>O34/($H$33*$I$33)</f>
        <v>1931.8181818181815</v>
      </c>
      <c r="R34" s="37">
        <v>3400</v>
      </c>
      <c r="S34" s="38">
        <f>R34*$J$33</f>
        <v>3400</v>
      </c>
      <c r="T34" s="38">
        <f>R34/($H$33*$I$33)</f>
        <v>1931.8181818181815</v>
      </c>
      <c r="U34" s="46">
        <v>5170</v>
      </c>
      <c r="V34" s="47">
        <f>U34*$J$33</f>
        <v>5170</v>
      </c>
      <c r="W34" s="47">
        <f>U34/($H$33*$I$33)</f>
        <v>2937.4999999999995</v>
      </c>
      <c r="X34" s="46">
        <v>5170</v>
      </c>
      <c r="Y34" s="47">
        <f>X34*$J$33</f>
        <v>5170</v>
      </c>
      <c r="Z34" s="47">
        <f>X34/($H$33*$I$33)</f>
        <v>2937.4999999999995</v>
      </c>
      <c r="AA34" s="33">
        <v>5170</v>
      </c>
      <c r="AB34" s="49">
        <f>AA34*$J$33</f>
        <v>5170</v>
      </c>
      <c r="AC34" s="49">
        <f>AA34/($H$33*$I$33)</f>
        <v>2937.4999999999995</v>
      </c>
      <c r="AD34" s="37">
        <v>5170</v>
      </c>
      <c r="AE34" s="38">
        <f>AD34*$J$33</f>
        <v>5170</v>
      </c>
      <c r="AF34" s="38">
        <f>AD34/($H$33*$I$33)</f>
        <v>2937.4999999999995</v>
      </c>
      <c r="AG34" s="37">
        <v>5170</v>
      </c>
      <c r="AH34" s="38">
        <f>AG34*$J$33</f>
        <v>5170</v>
      </c>
      <c r="AI34" s="38">
        <f>AG34/($H$33*$I$33)</f>
        <v>2937.4999999999995</v>
      </c>
      <c r="AJ34" s="33">
        <v>10060</v>
      </c>
      <c r="AK34" s="49">
        <f>AJ34*$J$33</f>
        <v>10060</v>
      </c>
      <c r="AL34" s="47"/>
      <c r="AM34" s="33">
        <v>8720</v>
      </c>
      <c r="AN34" s="49">
        <f>AM34*$J$33</f>
        <v>8720</v>
      </c>
      <c r="AO34" s="49">
        <f t="shared" si="1"/>
        <v>1263.768115942029</v>
      </c>
      <c r="AP34" s="33">
        <v>4710</v>
      </c>
      <c r="AQ34" s="49">
        <f>AP34*$J$33</f>
        <v>4710</v>
      </c>
      <c r="AR34" s="49">
        <f t="shared" si="2"/>
        <v>682.60869565217399</v>
      </c>
      <c r="AT34" s="33">
        <v>4710</v>
      </c>
      <c r="AU34" s="49">
        <f>AT34*$J$33</f>
        <v>4710</v>
      </c>
      <c r="AV34" s="49">
        <f t="shared" si="3"/>
        <v>1.7621376113495131E-4</v>
      </c>
      <c r="AW34" s="7"/>
    </row>
    <row r="35" spans="1:49" ht="15">
      <c r="A35" s="70"/>
      <c r="B35" s="36" t="s">
        <v>400</v>
      </c>
      <c r="C35" s="44"/>
      <c r="D35" s="44"/>
      <c r="E35" s="44"/>
      <c r="F35" s="44"/>
      <c r="G35" s="44"/>
      <c r="H35" s="30">
        <v>1.6</v>
      </c>
      <c r="I35" s="30">
        <v>3</v>
      </c>
      <c r="J35" s="45">
        <v>1</v>
      </c>
      <c r="K35" s="32" t="s">
        <v>374</v>
      </c>
      <c r="L35" s="37">
        <v>4080</v>
      </c>
      <c r="M35" s="38">
        <f>L35*$J$34</f>
        <v>4080</v>
      </c>
      <c r="N35" s="38">
        <f>L35/($H$34*$I$34)</f>
        <v>591.304347826087</v>
      </c>
      <c r="O35" s="37">
        <v>2500</v>
      </c>
      <c r="P35" s="38">
        <f>O35*$J$34</f>
        <v>2500</v>
      </c>
      <c r="Q35" s="38">
        <f>O35/($H$34*$I$34)</f>
        <v>362.31884057971018</v>
      </c>
      <c r="R35" s="37">
        <v>2500</v>
      </c>
      <c r="S35" s="38">
        <f>R35*$J$34</f>
        <v>2500</v>
      </c>
      <c r="T35" s="38">
        <f>R35/($H$34*$I$34)</f>
        <v>362.31884057971018</v>
      </c>
      <c r="U35" s="46">
        <v>4080</v>
      </c>
      <c r="V35" s="47">
        <f>U35*$J$34</f>
        <v>4080</v>
      </c>
      <c r="W35" s="47">
        <f>U35/($H$34*$I$34)</f>
        <v>591.304347826087</v>
      </c>
      <c r="X35" s="46">
        <v>4080</v>
      </c>
      <c r="Y35" s="47">
        <f>X35*$J$34</f>
        <v>4080</v>
      </c>
      <c r="Z35" s="47">
        <f>X35/($H$34*$I$34)</f>
        <v>591.304347826087</v>
      </c>
      <c r="AA35" s="33">
        <v>4080</v>
      </c>
      <c r="AB35" s="49">
        <f>AA35*$J$34</f>
        <v>4080</v>
      </c>
      <c r="AC35" s="49">
        <f>AA35/($H$34*$I$34)</f>
        <v>591.304347826087</v>
      </c>
      <c r="AD35" s="37">
        <v>3600</v>
      </c>
      <c r="AE35" s="38">
        <f>AD35*$J$34</f>
        <v>3600</v>
      </c>
      <c r="AF35" s="38">
        <f>AD35/($H$34*$I$34)</f>
        <v>521.73913043478262</v>
      </c>
      <c r="AG35" s="37">
        <v>3600</v>
      </c>
      <c r="AH35" s="38">
        <f>AG35*$J$34</f>
        <v>3600</v>
      </c>
      <c r="AI35" s="38">
        <f>AG35/($H$34*$I$34)</f>
        <v>521.73913043478262</v>
      </c>
      <c r="AJ35" s="33">
        <v>12113</v>
      </c>
      <c r="AK35" s="49">
        <f>AJ35*$J$34</f>
        <v>12113</v>
      </c>
      <c r="AL35" s="47"/>
      <c r="AM35" s="33">
        <v>10474</v>
      </c>
      <c r="AN35" s="49">
        <f>AM35*$J$34</f>
        <v>10474</v>
      </c>
      <c r="AO35" s="49">
        <f t="shared" si="1"/>
        <v>2182.083333333333</v>
      </c>
      <c r="AP35" s="33">
        <v>4755</v>
      </c>
      <c r="AQ35" s="49">
        <f>AP35*$J$34</f>
        <v>4755</v>
      </c>
      <c r="AR35" s="49">
        <f t="shared" si="2"/>
        <v>990.62499999999989</v>
      </c>
      <c r="AT35" s="33">
        <v>4755</v>
      </c>
      <c r="AU35" s="49">
        <f>AT35*$J$34</f>
        <v>4755</v>
      </c>
      <c r="AV35" s="49">
        <f t="shared" si="3"/>
        <v>2.856473471741638E-4</v>
      </c>
      <c r="AW35" s="7"/>
    </row>
    <row r="36" spans="1:49" ht="15">
      <c r="A36" s="70"/>
      <c r="B36" s="36" t="s">
        <v>401</v>
      </c>
      <c r="C36" s="44"/>
      <c r="D36" s="44"/>
      <c r="E36" s="44"/>
      <c r="F36" s="44"/>
      <c r="G36" s="44"/>
      <c r="H36" s="30">
        <v>1.2</v>
      </c>
      <c r="I36" s="30">
        <v>3</v>
      </c>
      <c r="J36" s="45">
        <v>1</v>
      </c>
      <c r="K36" s="32" t="s">
        <v>374</v>
      </c>
      <c r="L36" s="37">
        <v>3060</v>
      </c>
      <c r="M36" s="38">
        <f>L36*$J$35</f>
        <v>3060</v>
      </c>
      <c r="N36" s="38">
        <f>L36/($H$35*$I$35)</f>
        <v>637.49999999999989</v>
      </c>
      <c r="O36" s="37">
        <v>1500</v>
      </c>
      <c r="P36" s="38">
        <f>O36*$J$35</f>
        <v>1500</v>
      </c>
      <c r="Q36" s="38">
        <f>O36/($H$35*$I$35)</f>
        <v>312.49999999999994</v>
      </c>
      <c r="R36" s="37">
        <v>1500</v>
      </c>
      <c r="S36" s="38">
        <f>R36*$J$35</f>
        <v>1500</v>
      </c>
      <c r="T36" s="38">
        <f>R36/($H$35*$I$35)</f>
        <v>312.49999999999994</v>
      </c>
      <c r="U36" s="46">
        <v>3060</v>
      </c>
      <c r="V36" s="47">
        <f>U36*$J$35</f>
        <v>3060</v>
      </c>
      <c r="W36" s="47">
        <f>U36/($H$35*$I$35)</f>
        <v>637.49999999999989</v>
      </c>
      <c r="X36" s="46">
        <v>3060</v>
      </c>
      <c r="Y36" s="47">
        <f>X36*$J$35</f>
        <v>3060</v>
      </c>
      <c r="Z36" s="47">
        <f>X36/($H$35*$I$35)</f>
        <v>637.49999999999989</v>
      </c>
      <c r="AA36" s="33">
        <v>3060</v>
      </c>
      <c r="AB36" s="49">
        <f>AA36*$J$35</f>
        <v>3060</v>
      </c>
      <c r="AC36" s="49">
        <f>AA36/($H$35*$I$35)</f>
        <v>637.49999999999989</v>
      </c>
      <c r="AD36" s="37">
        <v>2700</v>
      </c>
      <c r="AE36" s="38">
        <f>AD36*$J$35</f>
        <v>2700</v>
      </c>
      <c r="AF36" s="38">
        <f>AD36/($H$35*$I$35)</f>
        <v>562.49999999999989</v>
      </c>
      <c r="AG36" s="37">
        <v>2700</v>
      </c>
      <c r="AH36" s="38">
        <f>AG36*$J$35</f>
        <v>2700</v>
      </c>
      <c r="AI36" s="38">
        <f>AG36/($H$35*$I$35)</f>
        <v>562.49999999999989</v>
      </c>
      <c r="AJ36" s="33">
        <v>8170</v>
      </c>
      <c r="AK36" s="49">
        <f>AJ36*$J$35</f>
        <v>8170</v>
      </c>
      <c r="AL36" s="47"/>
      <c r="AM36" s="33">
        <v>7067</v>
      </c>
      <c r="AN36" s="49">
        <f>AM36*$J$35</f>
        <v>7067</v>
      </c>
      <c r="AO36" s="49">
        <f t="shared" si="1"/>
        <v>1963.0555555555557</v>
      </c>
      <c r="AP36" s="33">
        <v>3713</v>
      </c>
      <c r="AQ36" s="49">
        <f>AP36*$J$35</f>
        <v>3713</v>
      </c>
      <c r="AR36" s="49">
        <f t="shared" si="2"/>
        <v>1031.3888888888889</v>
      </c>
      <c r="AT36" s="33">
        <v>3713</v>
      </c>
      <c r="AU36" s="49">
        <f>AT36*$J$35</f>
        <v>3713</v>
      </c>
      <c r="AV36" s="49">
        <f t="shared" si="3"/>
        <v>3.9653552052629329E-4</v>
      </c>
      <c r="AW36" s="7"/>
    </row>
    <row r="37" spans="1:49" ht="15">
      <c r="A37" s="70"/>
      <c r="B37" s="36" t="s">
        <v>402</v>
      </c>
      <c r="C37" s="44"/>
      <c r="D37" s="44"/>
      <c r="E37" s="44"/>
      <c r="F37" s="44"/>
      <c r="G37" s="44"/>
      <c r="H37" s="30">
        <v>1</v>
      </c>
      <c r="I37" s="30">
        <v>3</v>
      </c>
      <c r="J37" s="45">
        <v>2</v>
      </c>
      <c r="K37" s="32" t="s">
        <v>374</v>
      </c>
      <c r="L37" s="37">
        <v>2550</v>
      </c>
      <c r="M37" s="38">
        <f>L37*$J$36</f>
        <v>2550</v>
      </c>
      <c r="N37" s="38">
        <f>L37/($H$36*$I$36)</f>
        <v>708.33333333333337</v>
      </c>
      <c r="O37" s="37">
        <v>1400</v>
      </c>
      <c r="P37" s="38">
        <f>O37*$J$36</f>
        <v>1400</v>
      </c>
      <c r="Q37" s="38">
        <f>O37/($H$36*$I$36)</f>
        <v>388.88888888888891</v>
      </c>
      <c r="R37" s="37">
        <v>1400</v>
      </c>
      <c r="S37" s="38">
        <f>R37*$J$36</f>
        <v>1400</v>
      </c>
      <c r="T37" s="38">
        <f>R37/($H$36*$I$36)</f>
        <v>388.88888888888891</v>
      </c>
      <c r="U37" s="46">
        <v>2550</v>
      </c>
      <c r="V37" s="47">
        <f>U37*$J$36</f>
        <v>2550</v>
      </c>
      <c r="W37" s="47">
        <f>U37/($H$36*$I$36)</f>
        <v>708.33333333333337</v>
      </c>
      <c r="X37" s="46">
        <v>2550</v>
      </c>
      <c r="Y37" s="47">
        <f>X37*$J$36</f>
        <v>2550</v>
      </c>
      <c r="Z37" s="47">
        <f>X37/($H$36*$I$36)</f>
        <v>708.33333333333337</v>
      </c>
      <c r="AA37" s="33">
        <v>2550</v>
      </c>
      <c r="AB37" s="49">
        <f>AA37*$J$36</f>
        <v>2550</v>
      </c>
      <c r="AC37" s="49">
        <f>AA37/($H$36*$I$36)</f>
        <v>708.33333333333337</v>
      </c>
      <c r="AD37" s="37">
        <v>2300</v>
      </c>
      <c r="AE37" s="38">
        <f>AD37*$J$36</f>
        <v>2300</v>
      </c>
      <c r="AF37" s="38">
        <f>AD37/($H$36*$I$36)</f>
        <v>638.88888888888891</v>
      </c>
      <c r="AG37" s="37">
        <v>2300</v>
      </c>
      <c r="AH37" s="38">
        <f>AG37*$J$36</f>
        <v>2300</v>
      </c>
      <c r="AI37" s="38">
        <f>AG37/($H$36*$I$36)</f>
        <v>638.88888888888891</v>
      </c>
      <c r="AJ37" s="33">
        <v>7962</v>
      </c>
      <c r="AK37" s="49">
        <f>AJ37*$J$36</f>
        <v>7962</v>
      </c>
      <c r="AL37" s="47"/>
      <c r="AM37" s="33">
        <v>6883</v>
      </c>
      <c r="AN37" s="49">
        <f>AM37*$J$36</f>
        <v>6883</v>
      </c>
      <c r="AO37" s="49">
        <f t="shared" si="1"/>
        <v>2294.3333333333335</v>
      </c>
      <c r="AP37" s="33">
        <v>3095</v>
      </c>
      <c r="AQ37" s="49">
        <f>AP37*$J$36</f>
        <v>3095</v>
      </c>
      <c r="AR37" s="49">
        <f t="shared" si="2"/>
        <v>1031.6666666666667</v>
      </c>
      <c r="AT37" s="33">
        <v>3095</v>
      </c>
      <c r="AU37" s="49">
        <f>AT37*$J$36</f>
        <v>3095</v>
      </c>
      <c r="AV37" s="49">
        <f t="shared" si="3"/>
        <v>4.7597078046905037E-4</v>
      </c>
      <c r="AW37" s="7"/>
    </row>
    <row r="38" spans="1:49" ht="15">
      <c r="A38" s="70"/>
      <c r="B38" s="36" t="s">
        <v>403</v>
      </c>
      <c r="C38" s="44"/>
      <c r="D38" s="44"/>
      <c r="E38" s="44"/>
      <c r="F38" s="44"/>
      <c r="G38" s="44"/>
      <c r="H38" s="30">
        <v>2.5</v>
      </c>
      <c r="I38" s="30">
        <v>3</v>
      </c>
      <c r="J38" s="45">
        <v>1</v>
      </c>
      <c r="K38" s="32" t="s">
        <v>374</v>
      </c>
      <c r="L38" s="37">
        <v>5620</v>
      </c>
      <c r="M38" s="38">
        <f>L38*$J$37</f>
        <v>11240</v>
      </c>
      <c r="N38" s="38">
        <f>L38/($H$37*$I$37)</f>
        <v>1873.3333333333333</v>
      </c>
      <c r="O38" s="37">
        <v>3600</v>
      </c>
      <c r="P38" s="38">
        <f>O38*$J$37</f>
        <v>7200</v>
      </c>
      <c r="Q38" s="38">
        <f>O38/($H$37*$I$37)</f>
        <v>1200</v>
      </c>
      <c r="R38" s="37">
        <v>3600</v>
      </c>
      <c r="S38" s="38">
        <f>R38*$J$37</f>
        <v>7200</v>
      </c>
      <c r="T38" s="38">
        <f>R38/($H$37*$I$37)</f>
        <v>1200</v>
      </c>
      <c r="U38" s="46">
        <v>5620</v>
      </c>
      <c r="V38" s="47">
        <f>U38*$J$37</f>
        <v>11240</v>
      </c>
      <c r="W38" s="47">
        <f>U38/($H$37*$I$37)</f>
        <v>1873.3333333333333</v>
      </c>
      <c r="X38" s="46">
        <v>5620</v>
      </c>
      <c r="Y38" s="47">
        <f>X38*$J$37</f>
        <v>11240</v>
      </c>
      <c r="Z38" s="47">
        <f>X38/($H$37*$I$37)</f>
        <v>1873.3333333333333</v>
      </c>
      <c r="AA38" s="33">
        <v>5620</v>
      </c>
      <c r="AB38" s="49">
        <f>AA38*$J$37</f>
        <v>11240</v>
      </c>
      <c r="AC38" s="49">
        <f>AA38/($H$37*$I$37)</f>
        <v>1873.3333333333333</v>
      </c>
      <c r="AD38" s="37">
        <v>5620</v>
      </c>
      <c r="AE38" s="38">
        <f>AD38*$J$37</f>
        <v>11240</v>
      </c>
      <c r="AF38" s="38">
        <f>AD38/($H$37*$I$37)</f>
        <v>1873.3333333333333</v>
      </c>
      <c r="AG38" s="37">
        <v>5620</v>
      </c>
      <c r="AH38" s="38">
        <f>AG38*$J$37</f>
        <v>11240</v>
      </c>
      <c r="AI38" s="38">
        <f>AG38/($H$37*$I$37)</f>
        <v>1873.3333333333333</v>
      </c>
      <c r="AJ38" s="33">
        <v>10756</v>
      </c>
      <c r="AK38" s="49">
        <f>AJ38*$J$37</f>
        <v>21512</v>
      </c>
      <c r="AL38" s="47"/>
      <c r="AM38" s="33">
        <v>9324</v>
      </c>
      <c r="AN38" s="49">
        <f>AM38*$J$37</f>
        <v>18648</v>
      </c>
      <c r="AO38" s="49">
        <f t="shared" si="1"/>
        <v>1243.2</v>
      </c>
      <c r="AP38" s="33">
        <v>5120</v>
      </c>
      <c r="AQ38" s="49">
        <f>AP38*$J$37</f>
        <v>10240</v>
      </c>
      <c r="AR38" s="49">
        <f t="shared" si="2"/>
        <v>682.66666666666663</v>
      </c>
      <c r="AT38" s="33">
        <v>5120</v>
      </c>
      <c r="AU38" s="49">
        <f>AT38*$J$37</f>
        <v>10240</v>
      </c>
      <c r="AV38" s="49">
        <f t="shared" si="3"/>
        <v>8.1052671572041896E-5</v>
      </c>
      <c r="AW38" s="7"/>
    </row>
    <row r="39" spans="1:49" ht="15">
      <c r="A39" s="70"/>
      <c r="B39" s="36" t="s">
        <v>404</v>
      </c>
      <c r="C39" s="44"/>
      <c r="D39" s="44"/>
      <c r="E39" s="44"/>
      <c r="F39" s="44"/>
      <c r="G39" s="44"/>
      <c r="H39" s="30">
        <v>2.5</v>
      </c>
      <c r="I39" s="30">
        <v>2.5</v>
      </c>
      <c r="J39" s="45">
        <v>1</v>
      </c>
      <c r="K39" s="32" t="s">
        <v>374</v>
      </c>
      <c r="L39" s="37">
        <v>4690</v>
      </c>
      <c r="M39" s="38">
        <f>L39*$J$38</f>
        <v>4690</v>
      </c>
      <c r="N39" s="38">
        <f>L39/($H$38*$I$38)</f>
        <v>625.33333333333337</v>
      </c>
      <c r="O39" s="37">
        <v>3300</v>
      </c>
      <c r="P39" s="38">
        <f>O39*$J$38</f>
        <v>3300</v>
      </c>
      <c r="Q39" s="38">
        <f>O39/($H$38*$I$38)</f>
        <v>440</v>
      </c>
      <c r="R39" s="37">
        <v>3300</v>
      </c>
      <c r="S39" s="38">
        <f>R39*$J$38</f>
        <v>3300</v>
      </c>
      <c r="T39" s="38">
        <f>R39/($H$38*$I$38)</f>
        <v>440</v>
      </c>
      <c r="U39" s="46">
        <v>4690</v>
      </c>
      <c r="V39" s="47">
        <f>U39*$J$38</f>
        <v>4690</v>
      </c>
      <c r="W39" s="47">
        <f>U39/($H$38*$I$38)</f>
        <v>625.33333333333337</v>
      </c>
      <c r="X39" s="46">
        <v>4690</v>
      </c>
      <c r="Y39" s="47">
        <f>X39*$J$38</f>
        <v>4690</v>
      </c>
      <c r="Z39" s="47">
        <f>X39/($H$38*$I$38)</f>
        <v>625.33333333333337</v>
      </c>
      <c r="AA39" s="33">
        <v>4690</v>
      </c>
      <c r="AB39" s="49">
        <f>AA39*$J$38</f>
        <v>4690</v>
      </c>
      <c r="AC39" s="49">
        <f>AA39/($H$38*$I$38)</f>
        <v>625.33333333333337</v>
      </c>
      <c r="AD39" s="37">
        <v>4690</v>
      </c>
      <c r="AE39" s="38">
        <f>AD39*$J$38</f>
        <v>4690</v>
      </c>
      <c r="AF39" s="38">
        <f>AD39/($H$38*$I$38)</f>
        <v>625.33333333333337</v>
      </c>
      <c r="AG39" s="37">
        <v>4690</v>
      </c>
      <c r="AH39" s="38">
        <f>AG39*$J$38</f>
        <v>4690</v>
      </c>
      <c r="AI39" s="38">
        <f>AG39/($H$38*$I$38)</f>
        <v>625.33333333333337</v>
      </c>
      <c r="AJ39" s="33">
        <v>9981</v>
      </c>
      <c r="AK39" s="49">
        <f>AJ39*$J$38</f>
        <v>9981</v>
      </c>
      <c r="AL39" s="49">
        <f>AJ39/(2.5*3)</f>
        <v>1330.8</v>
      </c>
      <c r="AM39" s="33">
        <v>8657</v>
      </c>
      <c r="AN39" s="49">
        <f>AM39*$J$38</f>
        <v>8657</v>
      </c>
      <c r="AO39" s="49">
        <f>AM39/(2.5*3)</f>
        <v>1154.2666666666667</v>
      </c>
      <c r="AP39" s="33">
        <v>3648</v>
      </c>
      <c r="AQ39" s="49">
        <f>AP39*$J$38</f>
        <v>3648</v>
      </c>
      <c r="AR39" s="49">
        <f t="shared" si="2"/>
        <v>583.67999999999995</v>
      </c>
      <c r="AT39" s="33">
        <v>3648</v>
      </c>
      <c r="AU39" s="49">
        <f>AT39*$J$38</f>
        <v>3648</v>
      </c>
      <c r="AV39" s="49">
        <f t="shared" si="3"/>
        <v>1.6584758207136721E-4</v>
      </c>
      <c r="AW39" s="7"/>
    </row>
    <row r="40" spans="1:49" ht="15">
      <c r="A40" s="70"/>
      <c r="B40" s="36" t="s">
        <v>405</v>
      </c>
      <c r="C40" s="44"/>
      <c r="D40" s="44"/>
      <c r="E40" s="44"/>
      <c r="F40" s="44"/>
      <c r="G40" s="44"/>
      <c r="H40" s="30">
        <v>2</v>
      </c>
      <c r="I40" s="30">
        <v>3</v>
      </c>
      <c r="J40" s="45">
        <v>1</v>
      </c>
      <c r="K40" s="32" t="s">
        <v>374</v>
      </c>
      <c r="L40" s="37">
        <v>4500</v>
      </c>
      <c r="M40" s="38">
        <f>L40*$J$39</f>
        <v>4500</v>
      </c>
      <c r="N40" s="38">
        <f>L40/($H$39*$I$39)</f>
        <v>720</v>
      </c>
      <c r="O40" s="37">
        <v>3300</v>
      </c>
      <c r="P40" s="38">
        <f>O40*$J$39</f>
        <v>3300</v>
      </c>
      <c r="Q40" s="38">
        <f>O40/($H$39*$I$39)</f>
        <v>528</v>
      </c>
      <c r="R40" s="37">
        <v>3300</v>
      </c>
      <c r="S40" s="38">
        <f>R40*$J$39</f>
        <v>3300</v>
      </c>
      <c r="T40" s="38">
        <f>R40/($H$39*$I$39)</f>
        <v>528</v>
      </c>
      <c r="U40" s="46">
        <v>4500</v>
      </c>
      <c r="V40" s="47">
        <f>U40*$J$39</f>
        <v>4500</v>
      </c>
      <c r="W40" s="47">
        <f>U40/($H$39*$I$39)</f>
        <v>720</v>
      </c>
      <c r="X40" s="46">
        <v>4500</v>
      </c>
      <c r="Y40" s="47">
        <f>X40*$J$39</f>
        <v>4500</v>
      </c>
      <c r="Z40" s="47">
        <f>X40/($H$39*$I$39)</f>
        <v>720</v>
      </c>
      <c r="AA40" s="33">
        <v>4500</v>
      </c>
      <c r="AB40" s="49">
        <f>AA40*$J$39</f>
        <v>4500</v>
      </c>
      <c r="AC40" s="49">
        <f>AA40/($H$39*$I$39)</f>
        <v>720</v>
      </c>
      <c r="AD40" s="37">
        <v>4500</v>
      </c>
      <c r="AE40" s="38">
        <f>AD40*$J$39</f>
        <v>4500</v>
      </c>
      <c r="AF40" s="38">
        <f>AD40/($H$39*$I$39)</f>
        <v>720</v>
      </c>
      <c r="AG40" s="37">
        <v>4500</v>
      </c>
      <c r="AH40" s="38">
        <f>AG40*$J$39</f>
        <v>4500</v>
      </c>
      <c r="AI40" s="38">
        <f>AG40/($H$39*$I$39)</f>
        <v>720</v>
      </c>
      <c r="AJ40" s="33">
        <v>9155</v>
      </c>
      <c r="AK40" s="49">
        <f>AJ40*$J$39</f>
        <v>9155</v>
      </c>
      <c r="AL40" s="47"/>
      <c r="AM40" s="33">
        <v>9155</v>
      </c>
      <c r="AN40" s="49">
        <f>AM40*$J$39</f>
        <v>9155</v>
      </c>
      <c r="AO40" s="49">
        <f>AM40/(H40*I40)</f>
        <v>1525.8333333333333</v>
      </c>
      <c r="AP40" s="33">
        <v>4173</v>
      </c>
      <c r="AQ40" s="49">
        <f>AP40*$J$39</f>
        <v>4173</v>
      </c>
      <c r="AR40" s="49">
        <f t="shared" si="2"/>
        <v>695.5</v>
      </c>
      <c r="AT40" s="33">
        <v>4173</v>
      </c>
      <c r="AU40" s="49">
        <f>AT40*$J$39</f>
        <v>4173</v>
      </c>
      <c r="AV40" s="49">
        <f t="shared" si="3"/>
        <v>2.0607407407407407E-4</v>
      </c>
      <c r="AW40" s="7"/>
    </row>
    <row r="41" spans="1:49" ht="15">
      <c r="A41" s="70"/>
      <c r="B41" s="36" t="s">
        <v>406</v>
      </c>
      <c r="C41" s="44"/>
      <c r="D41" s="44"/>
      <c r="E41" s="44"/>
      <c r="F41" s="44"/>
      <c r="G41" s="44"/>
      <c r="H41" s="30">
        <v>1</v>
      </c>
      <c r="I41" s="30">
        <v>2.2000000000000002</v>
      </c>
      <c r="J41" s="45">
        <v>1</v>
      </c>
      <c r="K41" s="32" t="s">
        <v>374</v>
      </c>
      <c r="L41" s="37">
        <v>1650</v>
      </c>
      <c r="M41" s="38">
        <f>L41*$J$40</f>
        <v>1650</v>
      </c>
      <c r="N41" s="38">
        <f>L41/($H$40*$I$40)</f>
        <v>275</v>
      </c>
      <c r="O41" s="37">
        <v>1500</v>
      </c>
      <c r="P41" s="38">
        <f>O41*$J$40</f>
        <v>1500</v>
      </c>
      <c r="Q41" s="38">
        <f>O41/($H$40*$I$40)</f>
        <v>250</v>
      </c>
      <c r="R41" s="37">
        <v>1500</v>
      </c>
      <c r="S41" s="38">
        <f>R41*$J$40</f>
        <v>1500</v>
      </c>
      <c r="T41" s="38">
        <f>R41/($H$40*$I$40)</f>
        <v>250</v>
      </c>
      <c r="U41" s="46">
        <v>1650</v>
      </c>
      <c r="V41" s="47">
        <f>U41*$J$40</f>
        <v>1650</v>
      </c>
      <c r="W41" s="47">
        <f>U41/($H$40*$I$40)</f>
        <v>275</v>
      </c>
      <c r="X41" s="46">
        <v>1650</v>
      </c>
      <c r="Y41" s="47">
        <f>X41*$J$40</f>
        <v>1650</v>
      </c>
      <c r="Z41" s="47">
        <f>X41/($H$40*$I$40)</f>
        <v>275</v>
      </c>
      <c r="AA41" s="33">
        <v>1650</v>
      </c>
      <c r="AB41" s="49">
        <f>AA41*$J$40</f>
        <v>1650</v>
      </c>
      <c r="AC41" s="49">
        <f>AA41/($H$40*$I$40)</f>
        <v>275</v>
      </c>
      <c r="AD41" s="37">
        <v>1650</v>
      </c>
      <c r="AE41" s="38">
        <f>AD41*$J$40</f>
        <v>1650</v>
      </c>
      <c r="AF41" s="38">
        <f>AD41/($H$40*$I$40)</f>
        <v>275</v>
      </c>
      <c r="AG41" s="37">
        <v>1650</v>
      </c>
      <c r="AH41" s="38">
        <f>AG41*$J$40</f>
        <v>1650</v>
      </c>
      <c r="AI41" s="38">
        <f>AG41/($H$40*$I$40)</f>
        <v>275</v>
      </c>
      <c r="AJ41" s="33"/>
      <c r="AK41" s="47"/>
      <c r="AL41" s="47"/>
      <c r="AM41" s="46">
        <f>H41*I41*1600</f>
        <v>3520.0000000000005</v>
      </c>
      <c r="AN41" s="49">
        <f>AM41*$J$39</f>
        <v>3520.0000000000005</v>
      </c>
      <c r="AO41" s="47">
        <v>1600</v>
      </c>
      <c r="AP41" s="37">
        <v>1818</v>
      </c>
      <c r="AQ41" s="49">
        <f>AP41*$J$39</f>
        <v>1818</v>
      </c>
      <c r="AR41" s="49">
        <f t="shared" si="2"/>
        <v>826.36363636363626</v>
      </c>
      <c r="AT41" s="37">
        <v>1818</v>
      </c>
      <c r="AU41" s="49">
        <f>AT41*$J$39</f>
        <v>1818</v>
      </c>
      <c r="AV41" s="49">
        <f t="shared" si="3"/>
        <v>6.6776859504132232E-4</v>
      </c>
      <c r="AW41" s="7"/>
    </row>
    <row r="42" spans="1:49" ht="15">
      <c r="A42" s="70"/>
      <c r="B42" s="36" t="s">
        <v>407</v>
      </c>
      <c r="C42" s="44"/>
      <c r="D42" s="44"/>
      <c r="E42" s="44"/>
      <c r="F42" s="44"/>
      <c r="G42" s="44"/>
      <c r="H42" s="30">
        <v>1.8</v>
      </c>
      <c r="I42" s="30">
        <v>2.5</v>
      </c>
      <c r="J42" s="45">
        <v>1</v>
      </c>
      <c r="K42" s="32" t="s">
        <v>374</v>
      </c>
      <c r="L42" s="37">
        <v>3830</v>
      </c>
      <c r="M42" s="38">
        <f>L42*$J$41</f>
        <v>3830</v>
      </c>
      <c r="N42" s="38">
        <f>L42/($H$41*$I$41)</f>
        <v>1740.9090909090908</v>
      </c>
      <c r="O42" s="37">
        <v>4800</v>
      </c>
      <c r="P42" s="38">
        <f>O42*$J$41</f>
        <v>4800</v>
      </c>
      <c r="Q42" s="38">
        <f>O42/($H$41*$I$41)</f>
        <v>2181.8181818181815</v>
      </c>
      <c r="R42" s="37">
        <v>4800</v>
      </c>
      <c r="S42" s="38">
        <f>R42*$J$41</f>
        <v>4800</v>
      </c>
      <c r="T42" s="38">
        <f>R42/($H$41*$I$41)</f>
        <v>2181.8181818181815</v>
      </c>
      <c r="U42" s="46">
        <v>3830</v>
      </c>
      <c r="V42" s="47">
        <f>U42*$J$41</f>
        <v>3830</v>
      </c>
      <c r="W42" s="47">
        <f>U42/($H$41*$I$41)</f>
        <v>1740.9090909090908</v>
      </c>
      <c r="X42" s="46">
        <v>3830</v>
      </c>
      <c r="Y42" s="47">
        <f>X42*$J$41</f>
        <v>3830</v>
      </c>
      <c r="Z42" s="47">
        <f>X42/($H$41*$I$41)</f>
        <v>1740.9090909090908</v>
      </c>
      <c r="AA42" s="33">
        <v>3830</v>
      </c>
      <c r="AB42" s="49">
        <f>AA42*$J$41</f>
        <v>3830</v>
      </c>
      <c r="AC42" s="49">
        <f>AA42/($H$41*$I$41)</f>
        <v>1740.9090909090908</v>
      </c>
      <c r="AD42" s="37">
        <v>3830</v>
      </c>
      <c r="AE42" s="38">
        <f>AD42*$J$41</f>
        <v>3830</v>
      </c>
      <c r="AF42" s="38">
        <f>AD42/($H$41*$I$41)</f>
        <v>1740.9090909090908</v>
      </c>
      <c r="AG42" s="37">
        <v>3830</v>
      </c>
      <c r="AH42" s="38">
        <f>AG42*$J$41</f>
        <v>3830</v>
      </c>
      <c r="AI42" s="38">
        <f>AG42/($H$41*$I$41)</f>
        <v>1740.9090909090908</v>
      </c>
      <c r="AJ42" s="33"/>
      <c r="AK42" s="47"/>
      <c r="AL42" s="47"/>
      <c r="AM42" s="46">
        <f>H42*I42*1600</f>
        <v>7200</v>
      </c>
      <c r="AN42" s="49">
        <f>AM42*$J$39</f>
        <v>7200</v>
      </c>
      <c r="AO42" s="47">
        <v>1600</v>
      </c>
      <c r="AP42" s="37">
        <v>4975</v>
      </c>
      <c r="AQ42" s="49">
        <f>AP42*$J$39</f>
        <v>4975</v>
      </c>
      <c r="AR42" s="49">
        <f t="shared" si="2"/>
        <v>1105.5555555555557</v>
      </c>
      <c r="AT42" s="37">
        <v>4975</v>
      </c>
      <c r="AU42" s="49">
        <f>AT42*$J$39</f>
        <v>4975</v>
      </c>
      <c r="AV42" s="49">
        <f t="shared" si="3"/>
        <v>3.3915290171723854E-4</v>
      </c>
      <c r="AW42" s="7"/>
    </row>
    <row r="43" spans="1:49" ht="15">
      <c r="A43" s="70"/>
      <c r="B43" s="36" t="s">
        <v>408</v>
      </c>
      <c r="C43" s="44"/>
      <c r="D43" s="44"/>
      <c r="E43" s="44"/>
      <c r="F43" s="44"/>
      <c r="G43" s="44"/>
      <c r="H43" s="30">
        <v>1.8</v>
      </c>
      <c r="I43" s="30">
        <v>2.5</v>
      </c>
      <c r="J43" s="45">
        <v>1</v>
      </c>
      <c r="K43" s="32" t="s">
        <v>374</v>
      </c>
      <c r="L43" s="37">
        <v>3830</v>
      </c>
      <c r="M43" s="38">
        <f>L43*$J$42</f>
        <v>3830</v>
      </c>
      <c r="N43" s="38">
        <f>L43/($H$42*$I$42)</f>
        <v>851.11111111111109</v>
      </c>
      <c r="O43" s="37">
        <v>4800</v>
      </c>
      <c r="P43" s="38">
        <f>O43*$J$42</f>
        <v>4800</v>
      </c>
      <c r="Q43" s="38">
        <f>O43/($H$42*$I$42)</f>
        <v>1066.6666666666667</v>
      </c>
      <c r="R43" s="37">
        <v>4800</v>
      </c>
      <c r="S43" s="38">
        <f>R43*$J$42</f>
        <v>4800</v>
      </c>
      <c r="T43" s="38">
        <f>R43/($H$42*$I$42)</f>
        <v>1066.6666666666667</v>
      </c>
      <c r="U43" s="46">
        <v>3830</v>
      </c>
      <c r="V43" s="47">
        <f>U43*$J$42</f>
        <v>3830</v>
      </c>
      <c r="W43" s="47">
        <f>U43/($H$42*$I$42)</f>
        <v>851.11111111111109</v>
      </c>
      <c r="X43" s="46">
        <v>3830</v>
      </c>
      <c r="Y43" s="47">
        <f>X43*$J$42</f>
        <v>3830</v>
      </c>
      <c r="Z43" s="47">
        <f>X43/($H$42*$I$42)</f>
        <v>851.11111111111109</v>
      </c>
      <c r="AA43" s="33">
        <v>3830</v>
      </c>
      <c r="AB43" s="49">
        <f>AA43*$J$42</f>
        <v>3830</v>
      </c>
      <c r="AC43" s="49">
        <f>AA43/($H$42*$I$42)</f>
        <v>851.11111111111109</v>
      </c>
      <c r="AD43" s="37">
        <v>3830</v>
      </c>
      <c r="AE43" s="38">
        <f>AD43*$J$42</f>
        <v>3830</v>
      </c>
      <c r="AF43" s="38">
        <f>AD43/($H$42*$I$42)</f>
        <v>851.11111111111109</v>
      </c>
      <c r="AG43" s="37">
        <v>3830</v>
      </c>
      <c r="AH43" s="38">
        <f>AG43*$J$42</f>
        <v>3830</v>
      </c>
      <c r="AI43" s="38">
        <f>AG43/($H$42*$I$42)</f>
        <v>851.11111111111109</v>
      </c>
      <c r="AJ43" s="33">
        <v>11290</v>
      </c>
      <c r="AK43" s="49">
        <f>AJ43*$J$42</f>
        <v>11290</v>
      </c>
      <c r="AL43" s="47"/>
      <c r="AM43" s="33">
        <v>9762</v>
      </c>
      <c r="AN43" s="49">
        <f>AM43*$J$42</f>
        <v>9762</v>
      </c>
      <c r="AO43" s="49">
        <f>AM43/(H43*I43)</f>
        <v>2169.3333333333335</v>
      </c>
      <c r="AP43" s="33">
        <v>4975</v>
      </c>
      <c r="AQ43" s="49">
        <f>AP43*$J$42</f>
        <v>4975</v>
      </c>
      <c r="AR43" s="49">
        <f t="shared" si="2"/>
        <v>1105.5555555555557</v>
      </c>
      <c r="AT43" s="33">
        <v>4975</v>
      </c>
      <c r="AU43" s="49">
        <f>AT43*$J$42</f>
        <v>4975</v>
      </c>
      <c r="AV43" s="49">
        <f t="shared" si="3"/>
        <v>3.3915290171723854E-4</v>
      </c>
      <c r="AW43" s="7"/>
    </row>
    <row r="44" spans="1:49" ht="15">
      <c r="A44" s="70"/>
      <c r="B44" s="36"/>
      <c r="C44" s="44"/>
      <c r="D44" s="44"/>
      <c r="E44" s="44"/>
      <c r="F44" s="44"/>
      <c r="G44" s="44"/>
      <c r="H44" s="30"/>
      <c r="I44" s="30"/>
      <c r="J44" s="45"/>
      <c r="K44" s="32"/>
      <c r="L44" s="33"/>
      <c r="M44" s="34"/>
      <c r="N44" s="34"/>
      <c r="O44" s="33"/>
      <c r="P44" s="34"/>
      <c r="Q44" s="34"/>
      <c r="R44" s="33"/>
      <c r="S44" s="34"/>
      <c r="T44" s="34"/>
      <c r="U44" s="46"/>
      <c r="V44" s="47"/>
      <c r="W44" s="47"/>
      <c r="X44" s="46"/>
      <c r="Y44" s="47"/>
      <c r="Z44" s="47"/>
      <c r="AA44" s="46"/>
      <c r="AB44" s="47"/>
      <c r="AC44" s="47"/>
      <c r="AD44" s="46"/>
      <c r="AE44" s="47"/>
      <c r="AF44" s="47"/>
      <c r="AG44" s="46"/>
      <c r="AH44" s="47"/>
      <c r="AI44" s="47"/>
      <c r="AJ44" s="46"/>
      <c r="AK44" s="47"/>
      <c r="AL44" s="47"/>
      <c r="AM44" s="46"/>
      <c r="AN44" s="47"/>
      <c r="AO44" s="47"/>
      <c r="AP44" s="46"/>
      <c r="AQ44" s="47"/>
      <c r="AR44" s="47"/>
      <c r="AT44" s="46"/>
      <c r="AU44" s="47"/>
      <c r="AV44" s="47"/>
      <c r="AW44" s="7"/>
    </row>
    <row r="45" spans="1:49" ht="15">
      <c r="A45" s="71"/>
      <c r="B45" s="50" t="s">
        <v>409</v>
      </c>
      <c r="C45" s="51"/>
      <c r="D45" s="51"/>
      <c r="E45" s="51"/>
      <c r="F45" s="51"/>
      <c r="G45" s="51"/>
      <c r="H45" s="52"/>
      <c r="I45" s="52"/>
      <c r="J45" s="53"/>
      <c r="K45" s="54"/>
      <c r="L45" s="94">
        <f>775000-923370</f>
        <v>-148370</v>
      </c>
      <c r="M45" s="95"/>
      <c r="N45" s="96"/>
      <c r="O45" s="94"/>
      <c r="P45" s="95"/>
      <c r="Q45" s="96"/>
      <c r="R45" s="94">
        <v>58527</v>
      </c>
      <c r="S45" s="95"/>
      <c r="T45" s="96"/>
      <c r="U45" s="94"/>
      <c r="V45" s="95"/>
      <c r="W45" s="96"/>
      <c r="X45" s="94"/>
      <c r="Y45" s="95"/>
      <c r="Z45" s="96"/>
      <c r="AA45" s="94"/>
      <c r="AB45" s="95"/>
      <c r="AC45" s="96"/>
      <c r="AD45" s="94"/>
      <c r="AE45" s="95"/>
      <c r="AF45" s="96"/>
      <c r="AG45" s="94"/>
      <c r="AH45" s="95"/>
      <c r="AI45" s="96"/>
      <c r="AJ45" s="94"/>
      <c r="AK45" s="95"/>
      <c r="AL45" s="96"/>
      <c r="AM45" s="94"/>
      <c r="AN45" s="95"/>
      <c r="AO45" s="96"/>
      <c r="AP45" s="94"/>
      <c r="AQ45" s="95"/>
      <c r="AR45" s="96"/>
      <c r="AT45" s="94"/>
      <c r="AU45" s="95"/>
      <c r="AV45" s="96"/>
      <c r="AW45" s="7"/>
    </row>
    <row r="46" spans="1:49" ht="15">
      <c r="A46" s="71"/>
      <c r="B46" s="50" t="s">
        <v>410</v>
      </c>
      <c r="C46" s="55"/>
      <c r="D46" s="55"/>
      <c r="E46" s="55"/>
      <c r="F46" s="50"/>
      <c r="G46" s="50"/>
      <c r="H46" s="50"/>
      <c r="I46" s="50"/>
      <c r="J46" s="56"/>
      <c r="K46" s="57"/>
      <c r="L46" s="97" t="s">
        <v>411</v>
      </c>
      <c r="M46" s="98"/>
      <c r="N46" s="99"/>
      <c r="O46" s="97" t="s">
        <v>412</v>
      </c>
      <c r="P46" s="98"/>
      <c r="Q46" s="99"/>
      <c r="R46" s="97" t="s">
        <v>412</v>
      </c>
      <c r="S46" s="98"/>
      <c r="T46" s="99"/>
      <c r="U46" s="97" t="s">
        <v>413</v>
      </c>
      <c r="V46" s="98"/>
      <c r="W46" s="99"/>
      <c r="X46" s="97" t="s">
        <v>413</v>
      </c>
      <c r="Y46" s="98"/>
      <c r="Z46" s="99"/>
      <c r="AA46" s="97" t="s">
        <v>414</v>
      </c>
      <c r="AB46" s="98"/>
      <c r="AC46" s="99"/>
      <c r="AD46" s="97" t="s">
        <v>414</v>
      </c>
      <c r="AE46" s="98"/>
      <c r="AF46" s="99"/>
      <c r="AG46" s="97" t="s">
        <v>414</v>
      </c>
      <c r="AH46" s="98"/>
      <c r="AI46" s="99"/>
      <c r="AJ46" s="97" t="s">
        <v>415</v>
      </c>
      <c r="AK46" s="98"/>
      <c r="AL46" s="99"/>
      <c r="AM46" s="97" t="s">
        <v>416</v>
      </c>
      <c r="AN46" s="98"/>
      <c r="AO46" s="99"/>
      <c r="AP46" s="97" t="s">
        <v>417</v>
      </c>
      <c r="AQ46" s="98"/>
      <c r="AR46" s="99"/>
      <c r="AT46" s="97"/>
      <c r="AU46" s="98"/>
      <c r="AV46" s="99"/>
      <c r="AW46" s="7"/>
    </row>
    <row r="47" spans="1:49" ht="15">
      <c r="A47" s="72"/>
      <c r="B47" s="118" t="s">
        <v>418</v>
      </c>
      <c r="C47" s="119"/>
      <c r="D47" s="119"/>
      <c r="E47" s="119"/>
      <c r="F47" s="119"/>
      <c r="G47" s="119"/>
      <c r="H47" s="119"/>
      <c r="I47" s="119"/>
      <c r="J47" s="120"/>
      <c r="K47" s="57"/>
      <c r="L47" s="97" t="s">
        <v>419</v>
      </c>
      <c r="M47" s="98"/>
      <c r="N47" s="99"/>
      <c r="O47" s="97" t="s">
        <v>420</v>
      </c>
      <c r="P47" s="98"/>
      <c r="Q47" s="99"/>
      <c r="R47" s="97" t="s">
        <v>420</v>
      </c>
      <c r="S47" s="98"/>
      <c r="T47" s="99"/>
      <c r="U47" s="100" t="s">
        <v>421</v>
      </c>
      <c r="V47" s="101"/>
      <c r="W47" s="102"/>
      <c r="X47" s="100" t="s">
        <v>422</v>
      </c>
      <c r="Y47" s="101"/>
      <c r="Z47" s="102"/>
      <c r="AA47" s="100" t="s">
        <v>423</v>
      </c>
      <c r="AB47" s="101"/>
      <c r="AC47" s="102"/>
      <c r="AD47" s="100" t="s">
        <v>423</v>
      </c>
      <c r="AE47" s="101"/>
      <c r="AF47" s="102"/>
      <c r="AG47" s="100" t="s">
        <v>424</v>
      </c>
      <c r="AH47" s="101"/>
      <c r="AI47" s="102"/>
      <c r="AJ47" s="100" t="s">
        <v>423</v>
      </c>
      <c r="AK47" s="101"/>
      <c r="AL47" s="102"/>
      <c r="AM47" s="100" t="s">
        <v>423</v>
      </c>
      <c r="AN47" s="101"/>
      <c r="AO47" s="102"/>
      <c r="AP47" s="100" t="s">
        <v>425</v>
      </c>
      <c r="AQ47" s="101"/>
      <c r="AR47" s="102"/>
      <c r="AT47" s="100"/>
      <c r="AU47" s="101"/>
      <c r="AV47" s="102"/>
      <c r="AW47" s="7"/>
    </row>
    <row r="48" spans="1:49" ht="15">
      <c r="A48" s="73"/>
      <c r="B48" s="109" t="s">
        <v>426</v>
      </c>
      <c r="C48" s="110"/>
      <c r="D48" s="110"/>
      <c r="E48" s="110"/>
      <c r="F48" s="110"/>
      <c r="G48" s="110"/>
      <c r="H48" s="110"/>
      <c r="I48" s="110"/>
      <c r="J48" s="111"/>
      <c r="K48" s="22"/>
      <c r="L48" s="112" t="s">
        <v>427</v>
      </c>
      <c r="M48" s="113"/>
      <c r="N48" s="114"/>
      <c r="O48" s="112" t="s">
        <v>428</v>
      </c>
      <c r="P48" s="113"/>
      <c r="Q48" s="114"/>
      <c r="R48" s="112" t="s">
        <v>429</v>
      </c>
      <c r="S48" s="113"/>
      <c r="T48" s="114"/>
      <c r="U48" s="103" t="s">
        <v>430</v>
      </c>
      <c r="V48" s="104"/>
      <c r="W48" s="105"/>
      <c r="X48" s="115" t="s">
        <v>431</v>
      </c>
      <c r="Y48" s="116"/>
      <c r="Z48" s="117"/>
      <c r="AA48" s="103" t="s">
        <v>432</v>
      </c>
      <c r="AB48" s="104"/>
      <c r="AC48" s="105"/>
      <c r="AD48" s="103" t="s">
        <v>432</v>
      </c>
      <c r="AE48" s="104"/>
      <c r="AF48" s="105"/>
      <c r="AG48" s="103" t="s">
        <v>432</v>
      </c>
      <c r="AH48" s="104"/>
      <c r="AI48" s="105"/>
      <c r="AJ48" s="103" t="s">
        <v>432</v>
      </c>
      <c r="AK48" s="104"/>
      <c r="AL48" s="105"/>
      <c r="AM48" s="103" t="s">
        <v>432</v>
      </c>
      <c r="AN48" s="104"/>
      <c r="AO48" s="105"/>
      <c r="AP48" s="103" t="s">
        <v>432</v>
      </c>
      <c r="AQ48" s="104"/>
      <c r="AR48" s="105"/>
      <c r="AT48" s="103"/>
      <c r="AU48" s="104"/>
      <c r="AV48" s="105"/>
      <c r="AW48" s="7"/>
    </row>
    <row r="49" spans="1:49" ht="15">
      <c r="A49" s="74" t="s">
        <v>433</v>
      </c>
      <c r="B49" s="58" t="s">
        <v>434</v>
      </c>
      <c r="C49" s="59"/>
      <c r="D49" s="59"/>
      <c r="E49" s="59"/>
      <c r="F49" s="60"/>
      <c r="G49" s="61">
        <f>SUM(G11:G45)</f>
        <v>843127</v>
      </c>
      <c r="H49" s="61"/>
      <c r="I49" s="61"/>
      <c r="J49" s="62"/>
      <c r="K49" s="63" t="s">
        <v>435</v>
      </c>
      <c r="L49" s="78">
        <f>SUM(M11:M44)+L45</f>
        <v>614768</v>
      </c>
      <c r="M49" s="79"/>
      <c r="N49" s="80"/>
      <c r="O49" s="78">
        <f>SUM(P11:P45)</f>
        <v>929199</v>
      </c>
      <c r="P49" s="79"/>
      <c r="Q49" s="80"/>
      <c r="R49" s="78">
        <f>SUM(S11:S45)-R45</f>
        <v>870672</v>
      </c>
      <c r="S49" s="79"/>
      <c r="T49" s="80"/>
      <c r="U49" s="78">
        <f>SUM(V11:V45)</f>
        <v>937648</v>
      </c>
      <c r="V49" s="79"/>
      <c r="W49" s="80"/>
      <c r="X49" s="78">
        <f>SUM(Y11:Y45)</f>
        <v>1570561</v>
      </c>
      <c r="Y49" s="79"/>
      <c r="Z49" s="80"/>
      <c r="AA49" s="78">
        <f>SUM(AB11:AB47)</f>
        <v>911008</v>
      </c>
      <c r="AB49" s="79"/>
      <c r="AC49" s="80"/>
      <c r="AD49" s="78">
        <f>SUM(AE11:AE45)</f>
        <v>868410</v>
      </c>
      <c r="AE49" s="79"/>
      <c r="AF49" s="80"/>
      <c r="AG49" s="78">
        <f>SUM(AH11:AH45)</f>
        <v>846370</v>
      </c>
      <c r="AH49" s="79"/>
      <c r="AI49" s="80"/>
      <c r="AJ49" s="78">
        <f>SUM(AK11:AK45)</f>
        <v>2921808</v>
      </c>
      <c r="AK49" s="79"/>
      <c r="AL49" s="80"/>
      <c r="AM49" s="78">
        <f>SUM(AN11:AN45)</f>
        <v>2537185</v>
      </c>
      <c r="AN49" s="79"/>
      <c r="AO49" s="80"/>
      <c r="AP49" s="78">
        <f>SUM(AQ11:AQ45)</f>
        <v>1275374</v>
      </c>
      <c r="AQ49" s="79"/>
      <c r="AR49" s="80"/>
      <c r="AT49" s="78"/>
      <c r="AU49" s="79"/>
      <c r="AV49" s="80"/>
      <c r="AW49" s="7"/>
    </row>
    <row r="50" spans="1:49" ht="15">
      <c r="A50" s="74"/>
      <c r="B50" s="106" t="s">
        <v>436</v>
      </c>
      <c r="C50" s="107"/>
      <c r="D50" s="107"/>
      <c r="E50" s="107"/>
      <c r="F50" s="108"/>
      <c r="G50" s="61">
        <f>G49*95.53%</f>
        <v>805439.22310000006</v>
      </c>
      <c r="H50" s="61"/>
      <c r="I50" s="106" t="s">
        <v>437</v>
      </c>
      <c r="J50" s="107"/>
      <c r="K50" s="108"/>
      <c r="L50" s="78">
        <f>$G$49-L49</f>
        <v>228359</v>
      </c>
      <c r="M50" s="79"/>
      <c r="N50" s="80"/>
      <c r="O50" s="78">
        <f>$G$49-O49</f>
        <v>-86072</v>
      </c>
      <c r="P50" s="79"/>
      <c r="Q50" s="80"/>
      <c r="R50" s="78">
        <f>$G$49-R49</f>
        <v>-27545</v>
      </c>
      <c r="S50" s="79"/>
      <c r="T50" s="80"/>
      <c r="U50" s="78">
        <f>$G$49-U49</f>
        <v>-94521</v>
      </c>
      <c r="V50" s="79"/>
      <c r="W50" s="80"/>
      <c r="X50" s="78">
        <f>$G$49-X49</f>
        <v>-727434</v>
      </c>
      <c r="Y50" s="79"/>
      <c r="Z50" s="80"/>
      <c r="AA50" s="78">
        <f>$G$49-AA49</f>
        <v>-67881</v>
      </c>
      <c r="AB50" s="79"/>
      <c r="AC50" s="80"/>
      <c r="AD50" s="78">
        <f>$G$49-AD49</f>
        <v>-25283</v>
      </c>
      <c r="AE50" s="79"/>
      <c r="AF50" s="80"/>
      <c r="AG50" s="78">
        <f>$G$49-AG49</f>
        <v>-3243</v>
      </c>
      <c r="AH50" s="79"/>
      <c r="AI50" s="80"/>
      <c r="AJ50" s="78">
        <f>$G$49-AJ49</f>
        <v>-2078681</v>
      </c>
      <c r="AK50" s="79"/>
      <c r="AL50" s="80"/>
      <c r="AM50" s="78">
        <f>$G$49-AM49</f>
        <v>-1694058</v>
      </c>
      <c r="AN50" s="79"/>
      <c r="AO50" s="80"/>
      <c r="AP50" s="78">
        <f>$G$49-AP49</f>
        <v>-432247</v>
      </c>
      <c r="AQ50" s="79"/>
      <c r="AR50" s="80"/>
      <c r="AT50" s="78"/>
      <c r="AU50" s="79"/>
      <c r="AV50" s="80"/>
      <c r="AW50" s="7"/>
    </row>
    <row r="51" spans="1:49" ht="21">
      <c r="A51" s="75"/>
      <c r="B51" s="87" t="s">
        <v>438</v>
      </c>
      <c r="C51" s="87"/>
      <c r="D51" s="87"/>
      <c r="E51" s="87"/>
      <c r="F51" s="87"/>
      <c r="G51" s="87"/>
      <c r="H51" s="87"/>
      <c r="I51" s="87"/>
      <c r="J51" s="87"/>
      <c r="K51" s="87"/>
      <c r="L51" s="88">
        <f>G50-MIN(L49:AR49)</f>
        <v>190671.22310000006</v>
      </c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90"/>
      <c r="AT51" s="81"/>
      <c r="AU51" s="81"/>
      <c r="AV51" s="81"/>
    </row>
  </sheetData>
  <mergeCells count="101">
    <mergeCell ref="A7:A8"/>
    <mergeCell ref="C7:G7"/>
    <mergeCell ref="H7:K7"/>
    <mergeCell ref="L7:N7"/>
    <mergeCell ref="O7:Q7"/>
    <mergeCell ref="R7:T7"/>
    <mergeCell ref="AM7:AO7"/>
    <mergeCell ref="AP7:AR7"/>
    <mergeCell ref="L45:N45"/>
    <mergeCell ref="O45:Q45"/>
    <mergeCell ref="R45:T45"/>
    <mergeCell ref="U45:W45"/>
    <mergeCell ref="X45:Z45"/>
    <mergeCell ref="AA45:AC45"/>
    <mergeCell ref="AD45:AF45"/>
    <mergeCell ref="AG45:AI45"/>
    <mergeCell ref="U7:W7"/>
    <mergeCell ref="X7:Z7"/>
    <mergeCell ref="AA7:AC7"/>
    <mergeCell ref="AD7:AF7"/>
    <mergeCell ref="AG7:AI7"/>
    <mergeCell ref="AJ7:AL7"/>
    <mergeCell ref="B47:J47"/>
    <mergeCell ref="L47:N47"/>
    <mergeCell ref="O47:Q47"/>
    <mergeCell ref="R47:T47"/>
    <mergeCell ref="U47:W47"/>
    <mergeCell ref="X47:Z47"/>
    <mergeCell ref="AJ45:AL45"/>
    <mergeCell ref="AM45:AO45"/>
    <mergeCell ref="AP45:AR45"/>
    <mergeCell ref="L46:N46"/>
    <mergeCell ref="O46:Q46"/>
    <mergeCell ref="R46:T46"/>
    <mergeCell ref="U46:W46"/>
    <mergeCell ref="X46:Z46"/>
    <mergeCell ref="AA46:AC46"/>
    <mergeCell ref="AD46:AF46"/>
    <mergeCell ref="AA47:AC47"/>
    <mergeCell ref="AD47:AF47"/>
    <mergeCell ref="AG47:AI47"/>
    <mergeCell ref="AJ47:AL47"/>
    <mergeCell ref="AM47:AO47"/>
    <mergeCell ref="AP47:AR47"/>
    <mergeCell ref="AG46:AI46"/>
    <mergeCell ref="AJ46:AL46"/>
    <mergeCell ref="AM46:AO46"/>
    <mergeCell ref="AP46:AR46"/>
    <mergeCell ref="AA48:AC48"/>
    <mergeCell ref="AD48:AF48"/>
    <mergeCell ref="AG48:AI48"/>
    <mergeCell ref="AJ48:AL48"/>
    <mergeCell ref="AM48:AO48"/>
    <mergeCell ref="AP48:AR48"/>
    <mergeCell ref="B48:J48"/>
    <mergeCell ref="L48:N48"/>
    <mergeCell ref="O48:Q48"/>
    <mergeCell ref="R48:T48"/>
    <mergeCell ref="U48:W48"/>
    <mergeCell ref="X48:Z48"/>
    <mergeCell ref="AJ50:AL50"/>
    <mergeCell ref="AD49:AF49"/>
    <mergeCell ref="AG49:AI49"/>
    <mergeCell ref="AJ49:AL49"/>
    <mergeCell ref="AM49:AO49"/>
    <mergeCell ref="AP49:AR49"/>
    <mergeCell ref="B50:F50"/>
    <mergeCell ref="I50:K50"/>
    <mergeCell ref="L50:N50"/>
    <mergeCell ref="O50:Q50"/>
    <mergeCell ref="R50:T50"/>
    <mergeCell ref="L49:N49"/>
    <mergeCell ref="O49:Q49"/>
    <mergeCell ref="R49:T49"/>
    <mergeCell ref="U49:W49"/>
    <mergeCell ref="X49:Z49"/>
    <mergeCell ref="AA49:AC49"/>
    <mergeCell ref="A1:Q1"/>
    <mergeCell ref="AT50:AV50"/>
    <mergeCell ref="AT51:AV51"/>
    <mergeCell ref="AW8:AW11"/>
    <mergeCell ref="AW12:AW13"/>
    <mergeCell ref="AW14:AW15"/>
    <mergeCell ref="AW16:AW17"/>
    <mergeCell ref="AW18:AW19"/>
    <mergeCell ref="AW20:AW21"/>
    <mergeCell ref="AM50:AO50"/>
    <mergeCell ref="AP50:AR50"/>
    <mergeCell ref="B51:K51"/>
    <mergeCell ref="L51:AR51"/>
    <mergeCell ref="AT7:AV7"/>
    <mergeCell ref="AT45:AV45"/>
    <mergeCell ref="AT46:AV46"/>
    <mergeCell ref="AT47:AV47"/>
    <mergeCell ref="AT48:AV48"/>
    <mergeCell ref="AT49:AV49"/>
    <mergeCell ref="U50:W50"/>
    <mergeCell ref="X50:Z50"/>
    <mergeCell ref="AA50:AC50"/>
    <mergeCell ref="AD50:AF50"/>
    <mergeCell ref="AG50:AI50"/>
  </mergeCells>
  <hyperlinks>
    <hyperlink ref="C2" location="'Subcontractor works'!A1" display="Back to subcontractor works"/>
    <hyperlink ref="F2" location="'Supply of materials'!A1" display="Back to supply of material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Contractor login page</vt:lpstr>
      <vt:lpstr>Create project</vt:lpstr>
      <vt:lpstr>Project List</vt:lpstr>
      <vt:lpstr>Enquiry page</vt:lpstr>
      <vt:lpstr>Subcontractor works</vt:lpstr>
      <vt:lpstr>Supply of materials</vt:lpstr>
      <vt:lpstr>Services</vt:lpstr>
      <vt:lpstr>Basic enquiry page</vt:lpstr>
      <vt:lpstr>Bid comparison</vt:lpstr>
      <vt:lpstr>Base 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Bhaskaran Nair</dc:creator>
  <cp:lastModifiedBy>Ashwin Kumar C</cp:lastModifiedBy>
  <dcterms:created xsi:type="dcterms:W3CDTF">2018-02-17T11:45:44Z</dcterms:created>
  <dcterms:modified xsi:type="dcterms:W3CDTF">2018-10-02T04:59:39Z</dcterms:modified>
</cp:coreProperties>
</file>