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simon/Documents/Github/Team_Verkehr/Unterlagen/"/>
    </mc:Choice>
  </mc:AlternateContent>
  <xr:revisionPtr revIDLastSave="0" documentId="13_ncr:1_{15AC4C5B-6CFD-604D-874F-AD698540E27E}" xr6:coauthVersionLast="47" xr6:coauthVersionMax="47" xr10:uidLastSave="{00000000-0000-0000-0000-000000000000}"/>
  <bookViews>
    <workbookView xWindow="0" yWindow="760" windowWidth="34560" windowHeight="21580" activeTab="1" xr2:uid="{B2DF64FC-4A65-3241-973E-55236B470C8D}"/>
  </bookViews>
  <sheets>
    <sheet name="Kostenplan" sheetId="1" r:id="rId1"/>
    <sheet name="Projektplan" sheetId="4" r:id="rId2"/>
  </sheets>
  <definedNames>
    <definedName name="Anzeigewoche" localSheetId="1">Projektplan!$F$4</definedName>
    <definedName name="Anzeigewoche">#REF!</definedName>
    <definedName name="_xlnm.Print_Titles" localSheetId="1">Projektplan!$4:$6</definedName>
    <definedName name="Heute" localSheetId="1">TODAY()</definedName>
    <definedName name="Projektanfang" localSheetId="1">Projektplan!$F$3</definedName>
    <definedName name="Projektanfang">#REF!</definedName>
    <definedName name="task_end" localSheetId="1">Projektplan!$G1</definedName>
    <definedName name="task_progress" localSheetId="1">Projektplan!$E1</definedName>
    <definedName name="task_start" localSheetId="1">Projektplan!$F1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8" i="4" l="1"/>
  <c r="I37" i="4"/>
  <c r="I36" i="4"/>
  <c r="I35" i="4"/>
  <c r="I34" i="4"/>
  <c r="I26" i="4"/>
  <c r="I25" i="4"/>
  <c r="I24" i="4"/>
  <c r="I23" i="4"/>
  <c r="I22" i="4"/>
  <c r="I21" i="4"/>
  <c r="I20" i="4"/>
  <c r="I19" i="4"/>
  <c r="I17" i="4"/>
  <c r="I16" i="4"/>
  <c r="I13" i="4"/>
  <c r="I12" i="4"/>
  <c r="I11" i="4"/>
  <c r="I9" i="4"/>
  <c r="I8" i="4"/>
  <c r="I7" i="4"/>
  <c r="F3" i="4"/>
  <c r="J5" i="4" s="1"/>
  <c r="J6" i="4" l="1"/>
  <c r="K5" i="4"/>
  <c r="L5" i="4" l="1"/>
  <c r="K6" i="4"/>
  <c r="M5" i="4" l="1"/>
  <c r="L6" i="4"/>
  <c r="N5" i="4" l="1"/>
  <c r="M6" i="4"/>
  <c r="O5" i="4" l="1"/>
  <c r="N6" i="4"/>
  <c r="P5" i="4" l="1"/>
  <c r="O6" i="4"/>
  <c r="Q5" i="4" l="1"/>
  <c r="P6" i="4"/>
  <c r="R5" i="4" l="1"/>
  <c r="Q6" i="4"/>
  <c r="S5" i="4" l="1"/>
  <c r="R6" i="4"/>
  <c r="S6" i="4" l="1"/>
  <c r="T5" i="4"/>
  <c r="T6" i="4" l="1"/>
  <c r="U5" i="4"/>
  <c r="U6" i="4" l="1"/>
  <c r="V5" i="4"/>
  <c r="V6" i="4" l="1"/>
  <c r="W5" i="4"/>
  <c r="X5" i="4" l="1"/>
  <c r="W6" i="4"/>
  <c r="Y5" i="4" l="1"/>
  <c r="X6" i="4"/>
  <c r="Z5" i="4" l="1"/>
  <c r="Y6" i="4"/>
  <c r="AA5" i="4" l="1"/>
  <c r="Z6" i="4"/>
  <c r="AB5" i="4" l="1"/>
  <c r="AA6" i="4"/>
  <c r="AC5" i="4" l="1"/>
  <c r="AB6" i="4"/>
  <c r="AC6" i="4" l="1"/>
  <c r="AD5" i="4"/>
  <c r="AD6" i="4" l="1"/>
  <c r="AE5" i="4"/>
  <c r="AF5" i="4" l="1"/>
  <c r="AE6" i="4"/>
  <c r="AG5" i="4" l="1"/>
  <c r="AF6" i="4"/>
  <c r="AH5" i="4" l="1"/>
  <c r="AG6" i="4"/>
  <c r="AI5" i="4" l="1"/>
  <c r="AH6" i="4"/>
  <c r="AJ5" i="4" l="1"/>
  <c r="AI6" i="4"/>
  <c r="AK5" i="4" l="1"/>
  <c r="AJ6" i="4"/>
  <c r="AL5" i="4" l="1"/>
  <c r="AK6" i="4"/>
  <c r="AM5" i="4" l="1"/>
  <c r="AL6" i="4"/>
  <c r="AM6" i="4" l="1"/>
  <c r="AN5" i="4"/>
  <c r="AN6" i="4" l="1"/>
  <c r="AO5" i="4"/>
  <c r="AO6" i="4" l="1"/>
  <c r="AP5" i="4"/>
  <c r="AP6" i="4" l="1"/>
  <c r="AQ5" i="4"/>
  <c r="AR5" i="4" l="1"/>
  <c r="AQ6" i="4"/>
  <c r="AS5" i="4" l="1"/>
  <c r="AR6" i="4"/>
  <c r="AT5" i="4" l="1"/>
  <c r="AS6" i="4"/>
  <c r="AU5" i="4" l="1"/>
  <c r="AT6" i="4"/>
  <c r="AV5" i="4" l="1"/>
  <c r="AU6" i="4"/>
  <c r="AW5" i="4" l="1"/>
  <c r="AV6" i="4"/>
  <c r="AW6" i="4" l="1"/>
  <c r="AX5" i="4"/>
  <c r="AX6" i="4" l="1"/>
  <c r="AY5" i="4"/>
  <c r="AY6" i="4" l="1"/>
  <c r="AZ5" i="4"/>
  <c r="BA5" i="4" l="1"/>
  <c r="AZ6" i="4"/>
  <c r="BB5" i="4" l="1"/>
  <c r="BA6" i="4"/>
  <c r="BC5" i="4" l="1"/>
  <c r="BB6" i="4"/>
  <c r="BD5" i="4" l="1"/>
  <c r="BC6" i="4"/>
  <c r="BE5" i="4" l="1"/>
  <c r="BD6" i="4"/>
  <c r="BF5" i="4" l="1"/>
  <c r="BF6" i="4" s="1"/>
  <c r="BE6" i="4"/>
  <c r="F37" i="1" l="1"/>
  <c r="H37" i="1"/>
  <c r="D37" i="1"/>
  <c r="F33" i="1"/>
  <c r="H33" i="1"/>
  <c r="D33" i="1"/>
  <c r="I35" i="1"/>
  <c r="I36" i="1"/>
  <c r="I34" i="1"/>
  <c r="G35" i="1"/>
  <c r="G36" i="1"/>
  <c r="G34" i="1"/>
  <c r="G37" i="1" s="1"/>
  <c r="E35" i="1"/>
  <c r="E36" i="1"/>
  <c r="E34" i="1"/>
  <c r="E37" i="1" s="1"/>
  <c r="I23" i="1"/>
  <c r="I24" i="1"/>
  <c r="I25" i="1"/>
  <c r="K25" i="1" s="1"/>
  <c r="I26" i="1"/>
  <c r="I27" i="1"/>
  <c r="I28" i="1"/>
  <c r="I29" i="1"/>
  <c r="I30" i="1"/>
  <c r="I31" i="1"/>
  <c r="I32" i="1"/>
  <c r="I22" i="1"/>
  <c r="G23" i="1"/>
  <c r="G24" i="1"/>
  <c r="K24" i="1" s="1"/>
  <c r="G25" i="1"/>
  <c r="G26" i="1"/>
  <c r="G27" i="1"/>
  <c r="G28" i="1"/>
  <c r="G29" i="1"/>
  <c r="G30" i="1"/>
  <c r="G31" i="1"/>
  <c r="G32" i="1"/>
  <c r="G22" i="1"/>
  <c r="E23" i="1"/>
  <c r="E24" i="1"/>
  <c r="E25" i="1"/>
  <c r="E26" i="1"/>
  <c r="E27" i="1"/>
  <c r="K27" i="1" s="1"/>
  <c r="E28" i="1"/>
  <c r="K28" i="1" s="1"/>
  <c r="E29" i="1"/>
  <c r="E30" i="1"/>
  <c r="E31" i="1"/>
  <c r="E32" i="1"/>
  <c r="E22" i="1"/>
  <c r="K22" i="1" s="1"/>
  <c r="J8" i="1"/>
  <c r="J9" i="1"/>
  <c r="J10" i="1"/>
  <c r="J11" i="1"/>
  <c r="J12" i="1"/>
  <c r="J13" i="1"/>
  <c r="J14" i="1"/>
  <c r="J15" i="1"/>
  <c r="J16" i="1"/>
  <c r="J17" i="1"/>
  <c r="J18" i="1"/>
  <c r="J19" i="1"/>
  <c r="J20" i="1"/>
  <c r="J22" i="1"/>
  <c r="J23" i="1"/>
  <c r="J24" i="1"/>
  <c r="J25" i="1"/>
  <c r="J26" i="1"/>
  <c r="J27" i="1"/>
  <c r="J28" i="1"/>
  <c r="J29" i="1"/>
  <c r="J30" i="1"/>
  <c r="J31" i="1"/>
  <c r="J32" i="1"/>
  <c r="J34" i="1"/>
  <c r="J35" i="1"/>
  <c r="J36" i="1"/>
  <c r="J7" i="1"/>
  <c r="I16" i="1"/>
  <c r="K16" i="1" s="1"/>
  <c r="I17" i="1"/>
  <c r="I18" i="1"/>
  <c r="I19" i="1"/>
  <c r="I20" i="1"/>
  <c r="I15" i="1"/>
  <c r="G16" i="1"/>
  <c r="G17" i="1"/>
  <c r="K17" i="1" s="1"/>
  <c r="G18" i="1"/>
  <c r="G19" i="1"/>
  <c r="K19" i="1" s="1"/>
  <c r="G20" i="1"/>
  <c r="G15" i="1"/>
  <c r="E16" i="1"/>
  <c r="E17" i="1"/>
  <c r="E18" i="1"/>
  <c r="E19" i="1"/>
  <c r="E20" i="1"/>
  <c r="E15" i="1"/>
  <c r="K18" i="1"/>
  <c r="I8" i="1"/>
  <c r="I9" i="1"/>
  <c r="I10" i="1"/>
  <c r="I11" i="1"/>
  <c r="I12" i="1"/>
  <c r="I13" i="1"/>
  <c r="I7" i="1"/>
  <c r="G8" i="1"/>
  <c r="G9" i="1"/>
  <c r="G10" i="1"/>
  <c r="G11" i="1"/>
  <c r="G12" i="1"/>
  <c r="G13" i="1"/>
  <c r="G7" i="1"/>
  <c r="E8" i="1"/>
  <c r="E9" i="1"/>
  <c r="E10" i="1"/>
  <c r="E11" i="1"/>
  <c r="E12" i="1"/>
  <c r="E13" i="1"/>
  <c r="E7" i="1"/>
  <c r="H21" i="1"/>
  <c r="F21" i="1"/>
  <c r="D21" i="1"/>
  <c r="H14" i="1"/>
  <c r="F14" i="1"/>
  <c r="D14" i="1"/>
  <c r="K26" i="1"/>
  <c r="I33" i="1" l="1"/>
  <c r="K10" i="1"/>
  <c r="K9" i="1"/>
  <c r="K29" i="1"/>
  <c r="G33" i="1"/>
  <c r="K30" i="1"/>
  <c r="K20" i="1"/>
  <c r="E33" i="1"/>
  <c r="K33" i="1" s="1"/>
  <c r="K34" i="1"/>
  <c r="J21" i="1"/>
  <c r="K35" i="1"/>
  <c r="K23" i="1"/>
  <c r="J37" i="1"/>
  <c r="I37" i="1"/>
  <c r="K37" i="1" s="1"/>
  <c r="K36" i="1"/>
  <c r="J33" i="1"/>
  <c r="D38" i="1"/>
  <c r="K31" i="1"/>
  <c r="K32" i="1"/>
  <c r="K11" i="1"/>
  <c r="I21" i="1"/>
  <c r="I14" i="1"/>
  <c r="K8" i="1"/>
  <c r="G21" i="1"/>
  <c r="E21" i="1"/>
  <c r="K21" i="1" s="1"/>
  <c r="K15" i="1"/>
  <c r="G14" i="1"/>
  <c r="G38" i="1" s="1"/>
  <c r="K13" i="1"/>
  <c r="K12" i="1"/>
  <c r="K7" i="1"/>
  <c r="E14" i="1"/>
  <c r="H38" i="1"/>
  <c r="F38" i="1"/>
  <c r="E38" i="1" l="1"/>
  <c r="I38" i="1"/>
  <c r="J38" i="1"/>
  <c r="K14" i="1"/>
  <c r="K38" i="1"/>
</calcChain>
</file>

<file path=xl/sharedStrings.xml><?xml version="1.0" encoding="utf-8"?>
<sst xmlns="http://schemas.openxmlformats.org/spreadsheetml/2006/main" count="134" uniqueCount="82">
  <si>
    <t>Arbeitspaket</t>
  </si>
  <si>
    <t>Arbeitspaket 1</t>
  </si>
  <si>
    <t>Senior Dev.</t>
  </si>
  <si>
    <t>Junior Dev.</t>
  </si>
  <si>
    <t>PM</t>
  </si>
  <si>
    <t>Business Parameter</t>
  </si>
  <si>
    <t>Expertenschätzung</t>
  </si>
  <si>
    <t>Bottom Up Methode</t>
  </si>
  <si>
    <t>SWOT</t>
  </si>
  <si>
    <t>SLA</t>
  </si>
  <si>
    <t>Zielgruppenanalyse</t>
  </si>
  <si>
    <t>Arbeitspaket 2</t>
  </si>
  <si>
    <t>Kosten</t>
  </si>
  <si>
    <t>Aufgabe</t>
  </si>
  <si>
    <t>Summe</t>
  </si>
  <si>
    <t>Unteraufgabe</t>
  </si>
  <si>
    <t>Aufwandschätzung</t>
  </si>
  <si>
    <t>Explorative Datenanalyse</t>
  </si>
  <si>
    <t>Verteilung</t>
  </si>
  <si>
    <t>Korrelation</t>
  </si>
  <si>
    <t>Clustering</t>
  </si>
  <si>
    <t>Spezifische Analysen</t>
  </si>
  <si>
    <t>Visualisierung</t>
  </si>
  <si>
    <t>Konzept</t>
  </si>
  <si>
    <t>Modellierung</t>
  </si>
  <si>
    <t>Parameterdefinition</t>
  </si>
  <si>
    <t>Featureauswahl</t>
  </si>
  <si>
    <t>Modellbildung</t>
  </si>
  <si>
    <t>Train-/Test-Split</t>
  </si>
  <si>
    <t>ML-Pipeline</t>
  </si>
  <si>
    <t>Cross-Validation</t>
  </si>
  <si>
    <t>Parameteroptimierung</t>
  </si>
  <si>
    <t>Testing</t>
  </si>
  <si>
    <t>Auswertung &amp; Visualisierung</t>
  </si>
  <si>
    <t>Implementierung</t>
  </si>
  <si>
    <t>Nachbesserung</t>
  </si>
  <si>
    <t>Dokumentation</t>
  </si>
  <si>
    <t>Projektmanager: 2.500€/Tag</t>
  </si>
  <si>
    <t>Senior Developer: 2.000€/Tag</t>
  </si>
  <si>
    <t>Junior Developer: 1.000€/Tag</t>
  </si>
  <si>
    <t>Gesamtsumme</t>
  </si>
  <si>
    <t>PT</t>
  </si>
  <si>
    <t>Kostenplan - Commeatus AG</t>
  </si>
  <si>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</si>
  <si>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</si>
  <si>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Projektanfang:</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</si>
  <si>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</si>
  <si>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</si>
  <si>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Anzeigewoche:</t>
  </si>
  <si>
    <t>KW22</t>
  </si>
  <si>
    <t>KW23</t>
  </si>
  <si>
    <t>KW24</t>
  </si>
  <si>
    <t>KW25</t>
  </si>
  <si>
    <t>KW26</t>
  </si>
  <si>
    <t>KW27</t>
  </si>
  <si>
    <t>KW28</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</si>
  <si>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</si>
  <si>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</si>
  <si>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</si>
  <si>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TEILAUFGABE</t>
  </si>
  <si>
    <t>ZUGEWIESEN
AN</t>
  </si>
  <si>
    <t>FORTSCHRITT</t>
  </si>
  <si>
    <t>START</t>
  </si>
  <si>
    <t>ENDE</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</si>
  <si>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</si>
  <si>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</si>
  <si>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</si>
  <si>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</si>
  <si>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Andreas Dichter, Michael Rainko</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</si>
  <si>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</si>
  <si>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</si>
  <si>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Can Berkil, Simon Schmid</t>
  </si>
  <si>
    <t>Visualisierungen</t>
  </si>
  <si>
    <t>Arbeitspaket 3</t>
  </si>
  <si>
    <t>Modelleruierung</t>
  </si>
  <si>
    <t>Moritz Müller, Can Berkil</t>
  </si>
  <si>
    <t>Train-/Test Split</t>
  </si>
  <si>
    <t>Simon Schmid, Moritz Müller</t>
  </si>
  <si>
    <t>Auswertung und Visualisierung</t>
  </si>
  <si>
    <t>Titelblock für Beispielphase</t>
  </si>
  <si>
    <t>Arbeitspaket 4</t>
  </si>
  <si>
    <t>PROJEKTPLAN - Commeatus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</si>
</sst>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164" formatCode="#,##0.00\ &quot;€&quot;"/>
    <numFmt numFmtId="165" formatCode="ddd\,\ d/m/yyyy"/>
    <numFmt numFmtId="166" formatCode="d/\ mmm\ yyyy"/>
    <numFmt numFmtId="167" formatCode="d"/>
    <numFmt numFmtId="168" formatCode="d\.m\.yy;@"/>
    <numFmt numFmtId="169" formatCode="d/m/yy;@"/>
  </numFmts>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theme="0"/>
      <name val="Calibri"/>
      <family val="2"/>
      <scheme val="minor"/>
    </font>
    <font>
      <b/>
      <sz val="15"/>
      <color rgb="FF44546A"/>
      <name val="Calibri"/>
      <family val="2"/>
      <scheme val="minor"/>
    </font>
    <font>
      <sz val="11"/>
      <color theme="0"/>
      <name val="Calibri"/>
      <family val="2"/>
      <scheme val="minor"/>
    </font>
    <font>
      <b/>
      <sz val="22"/>
      <color theme="1" tint="0.34998626667073579"/>
      <name val="Calibri Light"/>
      <family val="2"/>
      <scheme val="major"/>
    </font>
    <font>
      <b/>
      <sz val="20"/>
      <color theme="4" tint="-0.249977111117893"/>
      <name val="Calibri Light"/>
      <family val="2"/>
      <scheme val="major"/>
    </font>
    <font>
      <sz val="10"/>
      <name val="Calibri"/>
      <family val="2"/>
      <scheme val="minor"/>
    </font>
    <font>
      <b/>
      <sz val="11"/>
      <name val="Calibri"/>
      <family val="2"/>
      <scheme val="minor"/>
    </font>
    <font>
      <sz val="14"/>
      <color theme="1"/>
      <name val="Calibri"/>
      <family val="2"/>
      <scheme val="minor"/>
    </font>
    <font>
      <u/>
      <sz val="11"/>
      <color indexed="12"/>
      <name val="Arial"/>
      <family val="2"/>
    </font>
    <font>
      <sz val="10"/>
      <name val="Arial"/>
      <family val="2"/>
    </font>
    <font>
      <sz val="11"/>
      <color theme="1"/>
      <name val="Calibri"/>
      <family val="2"/>
      <scheme val="minor"/>
    </font>
    <font>
      <b/>
      <sz val="11"/>
      <color theme="0"/>
      <name val="Calibri"/>
      <family val="2"/>
      <scheme val="minor"/>
    </font>
    <font>
      <sz val="9"/>
      <name val="Calibri"/>
      <family val="2"/>
      <scheme val="minor"/>
    </font>
    <font>
      <b/>
      <sz val="9"/>
      <color theme="0"/>
      <name val="Calibri"/>
      <family val="2"/>
      <scheme val="minor"/>
    </font>
    <font>
      <sz val="8"/>
      <color theme="0"/>
      <name val="Calibri"/>
      <family val="2"/>
      <scheme val="minor"/>
    </font>
    <font>
      <b/>
      <sz val="11"/>
      <color theme="1"/>
      <name val="Calibri"/>
      <family val="2"/>
      <scheme val="minor"/>
    </font>
    <font>
      <sz val="11"/>
      <name val="Calibri"/>
      <family val="2"/>
      <scheme val="minor"/>
    </font>
    <font>
      <sz val="11"/>
      <color rgb="FF000000"/>
      <name val="Calibri"/>
      <family val="2"/>
      <scheme val="minor"/>
    </font>
    <font>
      <b/>
      <sz val="11"/>
      <color theme="1" tint="0.499984740745262"/>
      <name val="Calibri"/>
      <family val="2"/>
      <scheme val="minor"/>
    </font>
    <font>
      <sz val="10"/>
      <color theme="1" tint="0.499984740745262"/>
      <name val="Arial"/>
      <family val="2"/>
    </font>
  </fonts>
  <fills count="28">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rgb="FF595959"/>
        <bgColor theme="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E4DFEC"/>
        <bgColor rgb="FF000000"/>
      </patternFill>
    </fill>
    <fill>
      <patternFill patternType="solid">
        <fgColor theme="0"/>
        <bgColor theme="0"/>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indexed="64"/>
      </top>
      <bottom style="double">
        <color indexed="64"/>
      </bottom>
      <diagonal/>
    </border>
    <border>
      <left/>
      <right style="thin">
        <color indexed="64"/>
      </right>
      <top/>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double">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34998626667073579"/>
      </left>
      <right/>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top style="medium">
        <color rgb="FFD9D9D9"/>
      </top>
      <bottom style="medium">
        <color rgb="FFD9D9D9"/>
      </bottom>
      <diagonal/>
    </border>
  </borders>
  <cellStyleXfs count="29">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6"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8" fillId="0" borderId="0"/>
    <xf numFmtId="165" fontId="16" fillId="0" borderId="24">
      <alignment horizontal="center" vertical="center"/>
    </xf>
    <xf numFmtId="0" fontId="16" fillId="0" borderId="33" applyFill="0">
      <alignment horizontal="center" vertical="center"/>
    </xf>
    <xf numFmtId="0" fontId="16" fillId="0" borderId="33" applyFill="0">
      <alignment horizontal="left" vertical="center" indent="2"/>
    </xf>
    <xf numFmtId="169" fontId="16" fillId="0" borderId="33" applyFill="0">
      <alignment horizontal="center" vertical="center"/>
    </xf>
    <xf numFmtId="0" fontId="9" fillId="0" borderId="0" applyNumberFormat="0" applyFill="0" applyBorder="0" applyAlignment="0" applyProtection="0"/>
    <xf numFmtId="0" fontId="16" fillId="0" borderId="0"/>
    <xf numFmtId="0" fontId="13" fillId="0" borderId="0" applyNumberFormat="0" applyFill="0" applyAlignment="0" applyProtection="0"/>
    <xf numFmtId="0" fontId="14" fillId="0" borderId="0" applyNumberFormat="0" applyFill="0" applyBorder="0" applyAlignment="0" applyProtection="0">
      <alignment vertical="top"/>
      <protection locked="0"/>
    </xf>
    <xf numFmtId="0" fontId="13" fillId="0" borderId="0" applyNumberFormat="0" applyFill="0" applyProtection="0">
      <alignment vertical="top"/>
    </xf>
    <xf numFmtId="0" fontId="16" fillId="0" borderId="0" applyNumberFormat="0" applyFill="0" applyProtection="0">
      <alignment horizontal="right" indent="1"/>
    </xf>
    <xf numFmtId="9" fontId="16" fillId="0" borderId="0" applyFont="0" applyFill="0" applyBorder="0" applyAlignment="0" applyProtection="0"/>
  </cellStyleXfs>
  <cellXfs count="151">
    <xf numFmtId="0" fontId="0" fillId="0" borderId="0" xfId="0"/>
    <xf numFmtId="0" fontId="1" fillId="6" borderId="13" xfId="10" applyBorder="1"/>
    <xf numFmtId="0" fontId="1" fillId="6" borderId="14" xfId="10" applyBorder="1"/>
    <xf numFmtId="0" fontId="1" fillId="6" borderId="15" xfId="10" applyBorder="1"/>
    <xf numFmtId="0" fontId="1" fillId="8" borderId="17" xfId="12" applyBorder="1"/>
    <xf numFmtId="0" fontId="1" fillId="10" borderId="13" xfId="14" applyBorder="1"/>
    <xf numFmtId="0" fontId="1" fillId="10" borderId="14" xfId="14" applyBorder="1"/>
    <xf numFmtId="0" fontId="1" fillId="11" borderId="13" xfId="15" applyBorder="1"/>
    <xf numFmtId="0" fontId="1" fillId="11" borderId="14" xfId="15" applyBorder="1"/>
    <xf numFmtId="0" fontId="1" fillId="12" borderId="13" xfId="16" applyBorder="1"/>
    <xf numFmtId="0" fontId="1" fillId="12" borderId="14" xfId="16" applyBorder="1"/>
    <xf numFmtId="0" fontId="6" fillId="9" borderId="13" xfId="13" applyBorder="1"/>
    <xf numFmtId="0" fontId="6" fillId="9" borderId="14" xfId="13" applyBorder="1"/>
    <xf numFmtId="0" fontId="1" fillId="11" borderId="12" xfId="15" applyBorder="1" applyAlignment="1">
      <alignment horizontal="center" vertical="center"/>
    </xf>
    <xf numFmtId="0" fontId="1" fillId="12" borderId="12" xfId="16" applyBorder="1" applyAlignment="1">
      <alignment horizontal="center"/>
    </xf>
    <xf numFmtId="0" fontId="1" fillId="9" borderId="12" xfId="13" applyFont="1" applyBorder="1" applyAlignment="1">
      <alignment horizontal="center"/>
    </xf>
    <xf numFmtId="0" fontId="1" fillId="9" borderId="13" xfId="13" applyFont="1" applyBorder="1" applyAlignment="1">
      <alignment horizontal="center"/>
    </xf>
    <xf numFmtId="0" fontId="1" fillId="12" borderId="13" xfId="16" applyBorder="1" applyAlignment="1">
      <alignment horizontal="center"/>
    </xf>
    <xf numFmtId="0" fontId="1" fillId="11" borderId="13" xfId="15" applyBorder="1" applyAlignment="1">
      <alignment horizontal="center"/>
    </xf>
    <xf numFmtId="0" fontId="1" fillId="10" borderId="13" xfId="14" applyBorder="1" applyAlignment="1">
      <alignment horizontal="center"/>
    </xf>
    <xf numFmtId="0" fontId="3" fillId="0" borderId="19" xfId="3" applyBorder="1"/>
    <xf numFmtId="0" fontId="3" fillId="0" borderId="7" xfId="3" applyFill="1" applyBorder="1"/>
    <xf numFmtId="0" fontId="3" fillId="0" borderId="7" xfId="3" applyBorder="1"/>
    <xf numFmtId="0" fontId="3" fillId="0" borderId="9" xfId="3" applyBorder="1"/>
    <xf numFmtId="0" fontId="3" fillId="0" borderId="11" xfId="3" applyBorder="1"/>
    <xf numFmtId="0" fontId="5" fillId="0" borderId="11" xfId="5" applyBorder="1" applyAlignment="1">
      <alignment horizontal="right"/>
    </xf>
    <xf numFmtId="0" fontId="5" fillId="0" borderId="10" xfId="5" applyBorder="1" applyAlignment="1">
      <alignment horizontal="left"/>
    </xf>
    <xf numFmtId="0" fontId="1" fillId="7" borderId="4" xfId="11" applyNumberFormat="1" applyBorder="1" applyAlignment="1">
      <alignment horizontal="left"/>
    </xf>
    <xf numFmtId="0" fontId="1" fillId="4" borderId="8" xfId="8" applyNumberFormat="1" applyBorder="1" applyAlignment="1">
      <alignment horizontal="left"/>
    </xf>
    <xf numFmtId="0" fontId="1" fillId="4" borderId="17" xfId="8" applyNumberFormat="1" applyBorder="1" applyAlignment="1">
      <alignment horizontal="left"/>
    </xf>
    <xf numFmtId="0" fontId="1" fillId="4" borderId="22" xfId="8" applyNumberFormat="1" applyBorder="1" applyAlignment="1">
      <alignment horizontal="left"/>
    </xf>
    <xf numFmtId="0" fontId="1" fillId="4" borderId="0" xfId="8" applyNumberFormat="1" applyBorder="1" applyAlignment="1">
      <alignment horizontal="left"/>
    </xf>
    <xf numFmtId="0" fontId="1" fillId="4" borderId="18" xfId="8" applyNumberFormat="1" applyBorder="1" applyAlignment="1">
      <alignment horizontal="left"/>
    </xf>
    <xf numFmtId="44" fontId="1" fillId="2" borderId="5" xfId="1" applyFill="1" applyBorder="1"/>
    <xf numFmtId="0" fontId="1" fillId="2" borderId="8" xfId="6" applyNumberFormat="1" applyBorder="1" applyAlignment="1">
      <alignment horizontal="left"/>
    </xf>
    <xf numFmtId="0" fontId="1" fillId="2" borderId="17" xfId="6" applyNumberFormat="1" applyBorder="1" applyAlignment="1">
      <alignment horizontal="left"/>
    </xf>
    <xf numFmtId="0" fontId="1" fillId="2" borderId="21" xfId="6" applyNumberFormat="1" applyBorder="1" applyAlignment="1">
      <alignment horizontal="left"/>
    </xf>
    <xf numFmtId="0" fontId="1" fillId="3" borderId="8" xfId="7" applyNumberFormat="1" applyBorder="1" applyAlignment="1">
      <alignment horizontal="left"/>
    </xf>
    <xf numFmtId="0" fontId="1" fillId="3" borderId="17" xfId="7" applyNumberFormat="1" applyBorder="1" applyAlignment="1">
      <alignment horizontal="left"/>
    </xf>
    <xf numFmtId="0" fontId="1" fillId="3" borderId="22" xfId="7" applyNumberFormat="1" applyBorder="1" applyAlignment="1">
      <alignment horizontal="left"/>
    </xf>
    <xf numFmtId="0" fontId="1" fillId="3" borderId="0" xfId="7" applyNumberFormat="1" applyBorder="1" applyAlignment="1">
      <alignment horizontal="left"/>
    </xf>
    <xf numFmtId="0" fontId="1" fillId="3" borderId="18" xfId="7" applyNumberFormat="1" applyBorder="1" applyAlignment="1">
      <alignment horizontal="left"/>
    </xf>
    <xf numFmtId="164" fontId="1" fillId="7" borderId="5" xfId="11" applyNumberFormat="1" applyBorder="1"/>
    <xf numFmtId="164" fontId="1" fillId="8" borderId="16" xfId="12" applyNumberFormat="1" applyBorder="1"/>
    <xf numFmtId="164" fontId="1" fillId="5" borderId="19" xfId="9" applyNumberFormat="1" applyFont="1" applyBorder="1"/>
    <xf numFmtId="164" fontId="1" fillId="8" borderId="6" xfId="12" applyNumberFormat="1" applyBorder="1"/>
    <xf numFmtId="0" fontId="1" fillId="7" borderId="5" xfId="11" applyNumberFormat="1" applyBorder="1" applyAlignment="1">
      <alignment horizontal="left"/>
    </xf>
    <xf numFmtId="0" fontId="1" fillId="8" borderId="16" xfId="12" applyNumberFormat="1" applyBorder="1" applyAlignment="1">
      <alignment horizontal="left"/>
    </xf>
    <xf numFmtId="44" fontId="1" fillId="7" borderId="6" xfId="1" applyFill="1" applyBorder="1"/>
    <xf numFmtId="44" fontId="1" fillId="2" borderId="20" xfId="1" applyFill="1" applyBorder="1"/>
    <xf numFmtId="44" fontId="1" fillId="2" borderId="19" xfId="1" applyFill="1" applyBorder="1"/>
    <xf numFmtId="44" fontId="1" fillId="3" borderId="5" xfId="1" applyFill="1" applyBorder="1"/>
    <xf numFmtId="44" fontId="1" fillId="3" borderId="20" xfId="1" applyFill="1" applyBorder="1"/>
    <xf numFmtId="44" fontId="1" fillId="8" borderId="18" xfId="1" applyFill="1" applyBorder="1"/>
    <xf numFmtId="44" fontId="1" fillId="4" borderId="5" xfId="1" applyFill="1" applyBorder="1"/>
    <xf numFmtId="0" fontId="1" fillId="8" borderId="18" xfId="12" applyNumberFormat="1" applyBorder="1" applyAlignment="1">
      <alignment horizontal="left"/>
    </xf>
    <xf numFmtId="44" fontId="1" fillId="7" borderId="6" xfId="1" applyFill="1" applyBorder="1" applyAlignment="1">
      <alignment horizontal="left"/>
    </xf>
    <xf numFmtId="0" fontId="1" fillId="5" borderId="14" xfId="9" applyNumberFormat="1" applyFont="1" applyBorder="1" applyAlignment="1">
      <alignment horizontal="left"/>
    </xf>
    <xf numFmtId="0" fontId="1" fillId="7" borderId="16" xfId="11" applyBorder="1"/>
    <xf numFmtId="0" fontId="1" fillId="7" borderId="6" xfId="11" applyBorder="1"/>
    <xf numFmtId="0" fontId="1" fillId="8" borderId="23" xfId="12" applyBorder="1"/>
    <xf numFmtId="164" fontId="1" fillId="8" borderId="23" xfId="12" applyNumberFormat="1" applyBorder="1"/>
    <xf numFmtId="44" fontId="1" fillId="8" borderId="19" xfId="1" applyFill="1" applyBorder="1"/>
    <xf numFmtId="0" fontId="8" fillId="0" borderId="0" xfId="17" applyAlignment="1">
      <alignment wrapText="1"/>
    </xf>
    <xf numFmtId="0" fontId="2" fillId="0" borderId="0" xfId="2" applyAlignment="1">
      <alignment horizontal="left"/>
    </xf>
    <xf numFmtId="0" fontId="8" fillId="0" borderId="0" xfId="17"/>
    <xf numFmtId="0" fontId="16" fillId="18" borderId="33" xfId="19" applyFill="1">
      <alignment horizontal="center" vertical="center"/>
    </xf>
    <xf numFmtId="0" fontId="16" fillId="19" borderId="33" xfId="20" applyFill="1">
      <alignment horizontal="left" vertical="center" indent="2"/>
    </xf>
    <xf numFmtId="0" fontId="0" fillId="19" borderId="33" xfId="20" applyFont="1" applyFill="1">
      <alignment horizontal="left" vertical="center" indent="2"/>
    </xf>
    <xf numFmtId="0" fontId="16" fillId="19" borderId="33" xfId="19" applyFill="1">
      <alignment horizontal="center" vertical="center"/>
    </xf>
    <xf numFmtId="168" fontId="16" fillId="19" borderId="33" xfId="21" applyNumberFormat="1" applyFill="1">
      <alignment horizontal="center" vertical="center"/>
    </xf>
    <xf numFmtId="0" fontId="16" fillId="20" borderId="33" xfId="19" applyFill="1">
      <alignment horizontal="center" vertical="center"/>
    </xf>
    <xf numFmtId="0" fontId="16" fillId="21" borderId="33" xfId="20" applyFill="1">
      <alignment horizontal="left" vertical="center" indent="2"/>
    </xf>
    <xf numFmtId="0" fontId="16" fillId="21" borderId="33" xfId="19" applyFill="1">
      <alignment horizontal="center" vertical="center"/>
    </xf>
    <xf numFmtId="168" fontId="16" fillId="21" borderId="33" xfId="21" applyNumberFormat="1" applyFill="1">
      <alignment horizontal="center" vertical="center"/>
    </xf>
    <xf numFmtId="0" fontId="21" fillId="22" borderId="33" xfId="20" applyFont="1" applyFill="1">
      <alignment horizontal="left" vertical="center" indent="2"/>
    </xf>
    <xf numFmtId="0" fontId="16" fillId="22" borderId="33" xfId="20" applyFill="1">
      <alignment horizontal="left" vertical="center" indent="2"/>
    </xf>
    <xf numFmtId="0" fontId="16" fillId="22" borderId="33" xfId="19" applyFill="1">
      <alignment horizontal="center" vertical="center"/>
    </xf>
    <xf numFmtId="168" fontId="16" fillId="22" borderId="33" xfId="21" applyNumberFormat="1" applyFill="1">
      <alignment horizontal="center" vertical="center"/>
    </xf>
    <xf numFmtId="0" fontId="16" fillId="23" borderId="33" xfId="20" applyFill="1">
      <alignment horizontal="left" vertical="center" indent="2"/>
    </xf>
    <xf numFmtId="0" fontId="16" fillId="23" borderId="33" xfId="19" applyFill="1">
      <alignment horizontal="center" vertical="center"/>
    </xf>
    <xf numFmtId="168" fontId="16" fillId="23" borderId="33" xfId="21" applyNumberFormat="1" applyFill="1">
      <alignment horizontal="center" vertical="center"/>
    </xf>
    <xf numFmtId="0" fontId="16" fillId="24" borderId="33" xfId="19" applyFill="1">
      <alignment horizontal="center" vertical="center"/>
    </xf>
    <xf numFmtId="0" fontId="16" fillId="25" borderId="33" xfId="20" applyFill="1">
      <alignment horizontal="left" vertical="center" indent="2"/>
    </xf>
    <xf numFmtId="0" fontId="16" fillId="25" borderId="33" xfId="19" applyFill="1">
      <alignment horizontal="center" vertical="center"/>
    </xf>
    <xf numFmtId="168" fontId="16" fillId="25" borderId="33" xfId="21" applyNumberFormat="1" applyFill="1">
      <alignment horizontal="center" vertical="center"/>
    </xf>
    <xf numFmtId="0" fontId="9" fillId="0" borderId="0" xfId="22" applyAlignment="1">
      <alignment horizontal="left"/>
    </xf>
    <xf numFmtId="0" fontId="10" fillId="0" borderId="0" xfId="23" applyFont="1" applyAlignment="1">
      <alignment horizontal="left"/>
    </xf>
    <xf numFmtId="0" fontId="11" fillId="0" borderId="0" xfId="23" applyFont="1"/>
    <xf numFmtId="0" fontId="11" fillId="0" borderId="0" xfId="23" applyFont="1" applyAlignment="1">
      <alignment horizontal="center"/>
    </xf>
    <xf numFmtId="0" fontId="11" fillId="0" borderId="0" xfId="23" applyFont="1" applyAlignment="1">
      <alignment horizontal="center" vertical="center"/>
    </xf>
    <xf numFmtId="0" fontId="16" fillId="0" borderId="0" xfId="23"/>
    <xf numFmtId="0" fontId="12" fillId="0" borderId="0" xfId="23" applyFont="1"/>
    <xf numFmtId="0" fontId="13" fillId="0" borderId="0" xfId="24"/>
    <xf numFmtId="0" fontId="16" fillId="0" borderId="0" xfId="23" applyAlignment="1">
      <alignment vertical="center"/>
    </xf>
    <xf numFmtId="0" fontId="15" fillId="0" borderId="0" xfId="25" applyFont="1" applyProtection="1">
      <alignment vertical="top"/>
    </xf>
    <xf numFmtId="0" fontId="13" fillId="0" borderId="0" xfId="26">
      <alignment vertical="top"/>
    </xf>
    <xf numFmtId="0" fontId="16" fillId="0" borderId="30" xfId="23" applyBorder="1"/>
    <xf numFmtId="167" fontId="18" fillId="14" borderId="26" xfId="23" applyNumberFormat="1" applyFont="1" applyFill="1" applyBorder="1" applyAlignment="1">
      <alignment horizontal="center" vertical="center"/>
    </xf>
    <xf numFmtId="167" fontId="18" fillId="14" borderId="0" xfId="23" applyNumberFormat="1" applyFont="1" applyFill="1" applyAlignment="1">
      <alignment horizontal="center" vertical="center"/>
    </xf>
    <xf numFmtId="167" fontId="18" fillId="14" borderId="25" xfId="23" applyNumberFormat="1" applyFont="1" applyFill="1" applyBorder="1" applyAlignment="1">
      <alignment horizontal="center" vertical="center"/>
    </xf>
    <xf numFmtId="0" fontId="19" fillId="15" borderId="28" xfId="23" applyFont="1" applyFill="1" applyBorder="1" applyAlignment="1">
      <alignment horizontal="left" vertical="center" indent="1"/>
    </xf>
    <xf numFmtId="0" fontId="19" fillId="16" borderId="28" xfId="23" applyFont="1" applyFill="1" applyBorder="1" applyAlignment="1">
      <alignment horizontal="left" vertical="center" indent="1"/>
    </xf>
    <xf numFmtId="0" fontId="19" fillId="16" borderId="28" xfId="23" applyFont="1" applyFill="1" applyBorder="1" applyAlignment="1">
      <alignment horizontal="center" vertical="center" wrapText="1"/>
    </xf>
    <xf numFmtId="0" fontId="20" fillId="17" borderId="31" xfId="23" applyFont="1" applyFill="1" applyBorder="1" applyAlignment="1">
      <alignment horizontal="center" vertical="center" shrinkToFit="1"/>
    </xf>
    <xf numFmtId="0" fontId="16" fillId="0" borderId="0" xfId="23" applyAlignment="1">
      <alignment wrapText="1"/>
    </xf>
    <xf numFmtId="0" fontId="16" fillId="0" borderId="32" xfId="23" applyBorder="1" applyAlignment="1">
      <alignment vertical="center"/>
    </xf>
    <xf numFmtId="0" fontId="21" fillId="18" borderId="33" xfId="23" applyFont="1" applyFill="1" applyBorder="1" applyAlignment="1">
      <alignment horizontal="left" vertical="center" indent="1"/>
    </xf>
    <xf numFmtId="9" fontId="22" fillId="18" borderId="33" xfId="28" applyFont="1" applyFill="1" applyBorder="1" applyAlignment="1">
      <alignment horizontal="center" vertical="center"/>
    </xf>
    <xf numFmtId="168" fontId="16" fillId="18" borderId="33" xfId="23" applyNumberFormat="1" applyFill="1" applyBorder="1" applyAlignment="1">
      <alignment horizontal="center" vertical="center"/>
    </xf>
    <xf numFmtId="168" fontId="22" fillId="18" borderId="33" xfId="23" applyNumberFormat="1" applyFont="1" applyFill="1" applyBorder="1" applyAlignment="1">
      <alignment horizontal="center" vertical="center"/>
    </xf>
    <xf numFmtId="0" fontId="22" fillId="0" borderId="33" xfId="23" applyFont="1" applyBorder="1" applyAlignment="1">
      <alignment horizontal="center" vertical="center"/>
    </xf>
    <xf numFmtId="9" fontId="22" fillId="19" borderId="33" xfId="28" applyFont="1" applyFill="1" applyBorder="1" applyAlignment="1">
      <alignment horizontal="center" vertical="center"/>
    </xf>
    <xf numFmtId="0" fontId="16" fillId="0" borderId="32" xfId="23" applyBorder="1" applyAlignment="1">
      <alignment horizontal="right" vertical="center"/>
    </xf>
    <xf numFmtId="0" fontId="21" fillId="20" borderId="33" xfId="23" applyFont="1" applyFill="1" applyBorder="1" applyAlignment="1">
      <alignment horizontal="left" vertical="center" indent="1"/>
    </xf>
    <xf numFmtId="9" fontId="22" fillId="20" borderId="33" xfId="28" applyFont="1" applyFill="1" applyBorder="1" applyAlignment="1">
      <alignment horizontal="center" vertical="center"/>
    </xf>
    <xf numFmtId="168" fontId="16" fillId="20" borderId="33" xfId="23" applyNumberFormat="1" applyFill="1" applyBorder="1" applyAlignment="1">
      <alignment horizontal="center" vertical="center"/>
    </xf>
    <xf numFmtId="168" fontId="22" fillId="20" borderId="33" xfId="23" applyNumberFormat="1" applyFont="1" applyFill="1" applyBorder="1" applyAlignment="1">
      <alignment horizontal="center" vertical="center"/>
    </xf>
    <xf numFmtId="9" fontId="22" fillId="21" borderId="33" xfId="28" applyFont="1" applyFill="1" applyBorder="1" applyAlignment="1">
      <alignment horizontal="center" vertical="center"/>
    </xf>
    <xf numFmtId="9" fontId="22" fillId="22" borderId="33" xfId="28" applyFont="1" applyFill="1" applyBorder="1" applyAlignment="1">
      <alignment horizontal="center" vertical="center"/>
    </xf>
    <xf numFmtId="9" fontId="22" fillId="23" borderId="33" xfId="28" applyFont="1" applyFill="1" applyBorder="1" applyAlignment="1">
      <alignment horizontal="center" vertical="center"/>
    </xf>
    <xf numFmtId="0" fontId="21" fillId="24" borderId="33" xfId="23" applyFont="1" applyFill="1" applyBorder="1" applyAlignment="1">
      <alignment horizontal="left" vertical="center" indent="1"/>
    </xf>
    <xf numFmtId="9" fontId="22" fillId="24" borderId="33" xfId="28" applyFont="1" applyFill="1" applyBorder="1" applyAlignment="1">
      <alignment horizontal="center" vertical="center"/>
    </xf>
    <xf numFmtId="168" fontId="16" fillId="24" borderId="33" xfId="23" applyNumberFormat="1" applyFill="1" applyBorder="1" applyAlignment="1">
      <alignment horizontal="center" vertical="center"/>
    </xf>
    <xf numFmtId="168" fontId="22" fillId="24" borderId="33" xfId="23" applyNumberFormat="1" applyFont="1" applyFill="1" applyBorder="1" applyAlignment="1">
      <alignment horizontal="center" vertical="center"/>
    </xf>
    <xf numFmtId="9" fontId="22" fillId="25" borderId="33" xfId="28" applyFont="1" applyFill="1" applyBorder="1" applyAlignment="1">
      <alignment horizontal="center" vertical="center"/>
    </xf>
    <xf numFmtId="168" fontId="23" fillId="26" borderId="34" xfId="23" applyNumberFormat="1" applyFont="1" applyFill="1" applyBorder="1" applyAlignment="1">
      <alignment horizontal="center" vertical="center"/>
    </xf>
    <xf numFmtId="0" fontId="16" fillId="0" borderId="0" xfId="23" applyAlignment="1">
      <alignment horizontal="center"/>
    </xf>
    <xf numFmtId="0" fontId="16" fillId="0" borderId="0" xfId="23" applyAlignment="1">
      <alignment horizontal="right" vertical="center"/>
    </xf>
    <xf numFmtId="0" fontId="24" fillId="0" borderId="0" xfId="23" applyFont="1"/>
    <xf numFmtId="0" fontId="8" fillId="0" borderId="0" xfId="23" applyFont="1" applyAlignment="1">
      <alignment horizontal="center"/>
    </xf>
    <xf numFmtId="0" fontId="25" fillId="0" borderId="0" xfId="25" applyFont="1" applyAlignment="1" applyProtection="1"/>
    <xf numFmtId="0" fontId="16" fillId="27" borderId="0" xfId="23" applyFill="1"/>
    <xf numFmtId="0" fontId="0" fillId="27" borderId="18" xfId="0" applyFill="1" applyBorder="1"/>
    <xf numFmtId="0" fontId="2" fillId="27" borderId="0" xfId="2" applyFill="1"/>
    <xf numFmtId="0" fontId="0" fillId="27" borderId="0" xfId="0" applyFill="1"/>
    <xf numFmtId="0" fontId="5" fillId="27" borderId="0" xfId="5" applyFill="1" applyBorder="1"/>
    <xf numFmtId="0" fontId="0" fillId="27" borderId="0" xfId="0" applyFill="1" applyBorder="1"/>
    <xf numFmtId="0" fontId="7" fillId="27" borderId="0" xfId="0" applyFont="1" applyFill="1" applyBorder="1"/>
    <xf numFmtId="0" fontId="4" fillId="27" borderId="0" xfId="4" applyFill="1" applyBorder="1"/>
    <xf numFmtId="14" fontId="16" fillId="0" borderId="0" xfId="23" applyNumberFormat="1" applyBorder="1" applyAlignment="1">
      <alignment horizontal="center" vertical="center"/>
    </xf>
    <xf numFmtId="0" fontId="16" fillId="0" borderId="0" xfId="23" applyBorder="1" applyAlignment="1">
      <alignment horizontal="center" vertical="center"/>
    </xf>
    <xf numFmtId="0" fontId="16" fillId="0" borderId="0" xfId="23" applyBorder="1"/>
    <xf numFmtId="0" fontId="16" fillId="0" borderId="0" xfId="23" applyBorder="1" applyAlignment="1">
      <alignment vertical="center"/>
    </xf>
    <xf numFmtId="0" fontId="19" fillId="16" borderId="0" xfId="23" applyFont="1" applyFill="1" applyBorder="1" applyAlignment="1">
      <alignment horizontal="center" vertical="center" wrapText="1"/>
    </xf>
    <xf numFmtId="166" fontId="16" fillId="14" borderId="27" xfId="23" applyNumberFormat="1" applyFill="1" applyBorder="1" applyAlignment="1">
      <alignment horizontal="left" vertical="center" wrapText="1" indent="1"/>
    </xf>
    <xf numFmtId="166" fontId="16" fillId="14" borderId="28" xfId="23" applyNumberFormat="1" applyFill="1" applyBorder="1" applyAlignment="1">
      <alignment horizontal="left" vertical="center" wrapText="1" indent="1"/>
    </xf>
    <xf numFmtId="166" fontId="16" fillId="14" borderId="29" xfId="23" applyNumberFormat="1" applyFill="1" applyBorder="1" applyAlignment="1">
      <alignment horizontal="left" vertical="center" wrapText="1" indent="1"/>
    </xf>
    <xf numFmtId="0" fontId="16" fillId="0" borderId="0" xfId="27" applyBorder="1">
      <alignment horizontal="right" indent="1"/>
    </xf>
    <xf numFmtId="165" fontId="17" fillId="13" borderId="0" xfId="18" applyFont="1" applyFill="1" applyBorder="1">
      <alignment horizontal="center" vertical="center"/>
    </xf>
    <xf numFmtId="0" fontId="16" fillId="0" borderId="0" xfId="27" applyBorder="1" applyAlignment="1">
      <alignment horizontal="right" vertical="center" indent="1"/>
    </xf>
  </cellXfs>
  <cellStyles count="29">
    <cellStyle name="20 % - Akzent2" xfId="6" builtinId="34"/>
    <cellStyle name="20 % - Akzent3" xfId="10" builtinId="38"/>
    <cellStyle name="20 % - Akzent4" xfId="14" builtinId="42"/>
    <cellStyle name="40 % - Akzent2" xfId="7" builtinId="35"/>
    <cellStyle name="40 % - Akzent3" xfId="11" builtinId="39"/>
    <cellStyle name="40 % - Akzent4" xfId="15" builtinId="43"/>
    <cellStyle name="60 % - Akzent2" xfId="8" builtinId="36"/>
    <cellStyle name="60 % - Akzent3" xfId="12" builtinId="40"/>
    <cellStyle name="60 % - Akzent4" xfId="16" builtinId="44"/>
    <cellStyle name="Akzent3" xfId="9" builtinId="37"/>
    <cellStyle name="Akzent4" xfId="13" builtinId="41"/>
    <cellStyle name="Aufgabe" xfId="20" xr:uid="{27916663-E15F-B146-9E1C-EB5C899051D0}"/>
    <cellStyle name="Datum" xfId="21" xr:uid="{5C17FE8F-943C-6D45-BD4B-65BFAADD01B6}"/>
    <cellStyle name="Link 2" xfId="25" xr:uid="{8D1AD69B-CF8A-AD40-A902-9574BA425049}"/>
    <cellStyle name="Name" xfId="19" xr:uid="{C9937981-3F41-1F41-853F-52EF7B1EEDF4}"/>
    <cellStyle name="Projektanfang" xfId="18" xr:uid="{1A8911BA-507A-024E-8479-B4A20809FC77}"/>
    <cellStyle name="Prozent 2" xfId="28" xr:uid="{1C7C471F-E667-8649-AE14-9E331B397A2F}"/>
    <cellStyle name="Standard" xfId="0" builtinId="0"/>
    <cellStyle name="Standard 2" xfId="23" xr:uid="{68E324AF-A30D-804C-A46C-BB787EBDFA70}"/>
    <cellStyle name="Überschrift" xfId="2" builtinId="15"/>
    <cellStyle name="Überschrift 1" xfId="3" builtinId="16"/>
    <cellStyle name="Überschrift 1 2" xfId="24" xr:uid="{0B6969B4-6A35-4446-9A9A-6337E585C134}"/>
    <cellStyle name="Überschrift 2" xfId="4" builtinId="17"/>
    <cellStyle name="Überschrift 2 2" xfId="26" xr:uid="{76D2EAA7-0194-8E46-81DA-D538A1B38C0A}"/>
    <cellStyle name="Überschrift 3" xfId="5" builtinId="18"/>
    <cellStyle name="Überschrift 3 2" xfId="27" xr:uid="{757D5405-3FAE-A24B-ACE5-C36814AA03CE}"/>
    <cellStyle name="Überschrift 5" xfId="22" xr:uid="{C8327A1E-0455-004B-801A-E31474D43B35}"/>
    <cellStyle name="Währung" xfId="1" builtinId="4"/>
    <cellStyle name="zAusgeblText" xfId="17" xr:uid="{5B30F88C-52F9-0B46-A27D-1C1384AA99F2}"/>
  </cellStyles>
  <dxfs count="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01641-6420-1743-AFDD-2408E8B9AFC9}">
  <dimension ref="A1:U38"/>
  <sheetViews>
    <sheetView zoomScale="125" workbookViewId="0">
      <selection activeCell="Q19" sqref="Q19"/>
    </sheetView>
  </sheetViews>
  <sheetFormatPr baseColWidth="10" defaultRowHeight="16" x14ac:dyDescent="0.2"/>
  <cols>
    <col min="1" max="1" width="16.83203125" style="135" bestFit="1" customWidth="1"/>
    <col min="2" max="2" width="25.1640625" style="135" bestFit="1" customWidth="1"/>
    <col min="3" max="3" width="20" style="135" bestFit="1" customWidth="1"/>
    <col min="4" max="4" width="5.6640625" style="135" customWidth="1"/>
    <col min="5" max="5" width="12" style="135" bestFit="1" customWidth="1"/>
    <col min="6" max="6" width="5.6640625" style="135" customWidth="1"/>
    <col min="7" max="7" width="15.83203125" style="135" customWidth="1"/>
    <col min="8" max="8" width="5.6640625" style="135" customWidth="1"/>
    <col min="9" max="9" width="14.6640625" style="135" bestFit="1" customWidth="1"/>
    <col min="10" max="10" width="7.6640625" style="135" customWidth="1"/>
    <col min="11" max="11" width="11.6640625" style="135" bestFit="1" customWidth="1"/>
    <col min="12" max="16384" width="10.83203125" style="135"/>
  </cols>
  <sheetData>
    <row r="1" spans="1:21" ht="24" x14ac:dyDescent="0.3">
      <c r="A1" s="134" t="s">
        <v>42</v>
      </c>
      <c r="G1" s="136" t="s">
        <v>37</v>
      </c>
      <c r="H1" s="136"/>
      <c r="J1" s="137"/>
      <c r="K1" s="138"/>
      <c r="L1" s="137"/>
    </row>
    <row r="2" spans="1:21" x14ac:dyDescent="0.2">
      <c r="A2" s="132"/>
      <c r="B2" s="132"/>
      <c r="G2" s="136" t="s">
        <v>38</v>
      </c>
      <c r="H2" s="136"/>
    </row>
    <row r="3" spans="1:21" x14ac:dyDescent="0.2">
      <c r="A3" s="132"/>
      <c r="B3" s="132"/>
      <c r="C3" s="132"/>
      <c r="G3" s="136" t="s">
        <v>39</v>
      </c>
      <c r="H3" s="136"/>
    </row>
    <row r="4" spans="1:21" x14ac:dyDescent="0.2">
      <c r="A4" s="133"/>
      <c r="B4" s="133"/>
      <c r="C4" s="133"/>
      <c r="D4" s="133"/>
      <c r="E4" s="133"/>
      <c r="F4" s="133"/>
      <c r="G4" s="133"/>
      <c r="H4" s="133"/>
      <c r="I4" s="133"/>
      <c r="J4" s="133"/>
      <c r="K4" s="133"/>
    </row>
    <row r="5" spans="1:21" ht="20" x14ac:dyDescent="0.25">
      <c r="A5" s="21" t="s">
        <v>0</v>
      </c>
      <c r="B5" s="22" t="s">
        <v>13</v>
      </c>
      <c r="C5" s="22" t="s">
        <v>15</v>
      </c>
      <c r="D5" s="23"/>
      <c r="E5" s="24" t="s">
        <v>4</v>
      </c>
      <c r="F5" s="23"/>
      <c r="G5" s="24" t="s">
        <v>2</v>
      </c>
      <c r="H5" s="23"/>
      <c r="I5" s="24" t="s">
        <v>3</v>
      </c>
      <c r="J5" s="20"/>
      <c r="K5" s="20" t="s">
        <v>14</v>
      </c>
    </row>
    <row r="6" spans="1:21" ht="20" x14ac:dyDescent="0.25">
      <c r="A6" s="21"/>
      <c r="B6" s="22"/>
      <c r="C6" s="22"/>
      <c r="D6" s="26" t="s">
        <v>41</v>
      </c>
      <c r="E6" s="25" t="s">
        <v>12</v>
      </c>
      <c r="F6" s="26" t="s">
        <v>41</v>
      </c>
      <c r="G6" s="25" t="s">
        <v>12</v>
      </c>
      <c r="H6" s="26" t="s">
        <v>41</v>
      </c>
      <c r="I6" s="25" t="s">
        <v>12</v>
      </c>
      <c r="J6" s="26" t="s">
        <v>41</v>
      </c>
      <c r="K6" s="25" t="s">
        <v>12</v>
      </c>
    </row>
    <row r="7" spans="1:21" x14ac:dyDescent="0.2">
      <c r="A7" s="19"/>
      <c r="B7" s="1" t="s">
        <v>5</v>
      </c>
      <c r="C7" s="1"/>
      <c r="D7" s="34">
        <v>1</v>
      </c>
      <c r="E7" s="33">
        <f>D7*2500</f>
        <v>2500</v>
      </c>
      <c r="F7" s="37"/>
      <c r="G7" s="51">
        <f>F7*2000</f>
        <v>0</v>
      </c>
      <c r="H7" s="28">
        <v>1</v>
      </c>
      <c r="I7" s="54">
        <f>H7*1000</f>
        <v>1000</v>
      </c>
      <c r="J7" s="46">
        <f>SUM(D7,F7,H7)</f>
        <v>2</v>
      </c>
      <c r="K7" s="42">
        <f>SUM(E7,G7,I7)</f>
        <v>3500</v>
      </c>
    </row>
    <row r="8" spans="1:21" x14ac:dyDescent="0.2">
      <c r="A8" s="19">
        <v>1</v>
      </c>
      <c r="B8" s="1" t="s">
        <v>16</v>
      </c>
      <c r="C8" s="1"/>
      <c r="D8" s="34">
        <v>1</v>
      </c>
      <c r="E8" s="33">
        <f t="shared" ref="E8:E13" si="0">D8*2500</f>
        <v>2500</v>
      </c>
      <c r="F8" s="37"/>
      <c r="G8" s="51">
        <f t="shared" ref="G8:G13" si="1">F8*2000</f>
        <v>0</v>
      </c>
      <c r="H8" s="28"/>
      <c r="I8" s="54">
        <f t="shared" ref="I8:I13" si="2">H8*1000</f>
        <v>0</v>
      </c>
      <c r="J8" s="46">
        <f t="shared" ref="J8:J38" si="3">SUM(D8,F8,H8)</f>
        <v>1</v>
      </c>
      <c r="K8" s="42">
        <f t="shared" ref="K8:K37" si="4">SUM(E8,G8,I8)</f>
        <v>2500</v>
      </c>
    </row>
    <row r="9" spans="1:21" ht="17" x14ac:dyDescent="0.2">
      <c r="A9" s="5"/>
      <c r="B9" s="1"/>
      <c r="C9" s="1" t="s">
        <v>6</v>
      </c>
      <c r="D9" s="34"/>
      <c r="E9" s="33">
        <f t="shared" si="0"/>
        <v>0</v>
      </c>
      <c r="F9" s="37"/>
      <c r="G9" s="51">
        <f t="shared" si="1"/>
        <v>0</v>
      </c>
      <c r="H9" s="28">
        <v>1</v>
      </c>
      <c r="I9" s="54">
        <f t="shared" si="2"/>
        <v>1000</v>
      </c>
      <c r="J9" s="46">
        <f t="shared" si="3"/>
        <v>1</v>
      </c>
      <c r="K9" s="42">
        <f t="shared" si="4"/>
        <v>1000</v>
      </c>
      <c r="U9" s="139"/>
    </row>
    <row r="10" spans="1:21" x14ac:dyDescent="0.2">
      <c r="A10" s="5"/>
      <c r="B10" s="1"/>
      <c r="C10" s="1" t="s">
        <v>7</v>
      </c>
      <c r="D10" s="34"/>
      <c r="E10" s="33">
        <f t="shared" si="0"/>
        <v>0</v>
      </c>
      <c r="F10" s="37"/>
      <c r="G10" s="51">
        <f t="shared" si="1"/>
        <v>0</v>
      </c>
      <c r="H10" s="28">
        <v>1</v>
      </c>
      <c r="I10" s="54">
        <f t="shared" si="2"/>
        <v>1000</v>
      </c>
      <c r="J10" s="46">
        <f t="shared" si="3"/>
        <v>1</v>
      </c>
      <c r="K10" s="42">
        <f t="shared" si="4"/>
        <v>1000</v>
      </c>
      <c r="U10" s="137"/>
    </row>
    <row r="11" spans="1:21" x14ac:dyDescent="0.2">
      <c r="A11" s="5"/>
      <c r="B11" s="1" t="s">
        <v>8</v>
      </c>
      <c r="C11" s="1"/>
      <c r="D11" s="34">
        <v>1</v>
      </c>
      <c r="E11" s="33">
        <f t="shared" si="0"/>
        <v>2500</v>
      </c>
      <c r="F11" s="37"/>
      <c r="G11" s="51">
        <f t="shared" si="1"/>
        <v>0</v>
      </c>
      <c r="H11" s="28">
        <v>1</v>
      </c>
      <c r="I11" s="54">
        <f t="shared" si="2"/>
        <v>1000</v>
      </c>
      <c r="J11" s="46">
        <f t="shared" si="3"/>
        <v>2</v>
      </c>
      <c r="K11" s="42">
        <f t="shared" si="4"/>
        <v>3500</v>
      </c>
    </row>
    <row r="12" spans="1:21" x14ac:dyDescent="0.2">
      <c r="A12" s="5"/>
      <c r="B12" s="1" t="s">
        <v>9</v>
      </c>
      <c r="C12" s="1"/>
      <c r="D12" s="34"/>
      <c r="E12" s="33">
        <f t="shared" si="0"/>
        <v>0</v>
      </c>
      <c r="F12" s="37"/>
      <c r="G12" s="51">
        <f t="shared" si="1"/>
        <v>0</v>
      </c>
      <c r="H12" s="28">
        <v>1</v>
      </c>
      <c r="I12" s="54">
        <f t="shared" si="2"/>
        <v>1000</v>
      </c>
      <c r="J12" s="46">
        <f t="shared" si="3"/>
        <v>1</v>
      </c>
      <c r="K12" s="42">
        <f t="shared" si="4"/>
        <v>1000</v>
      </c>
    </row>
    <row r="13" spans="1:21" x14ac:dyDescent="0.2">
      <c r="A13" s="5"/>
      <c r="B13" s="2" t="s">
        <v>10</v>
      </c>
      <c r="C13" s="2"/>
      <c r="D13" s="35">
        <v>1</v>
      </c>
      <c r="E13" s="33">
        <f t="shared" si="0"/>
        <v>2500</v>
      </c>
      <c r="F13" s="38"/>
      <c r="G13" s="51">
        <f t="shared" si="1"/>
        <v>0</v>
      </c>
      <c r="H13" s="29">
        <v>1</v>
      </c>
      <c r="I13" s="54">
        <f t="shared" si="2"/>
        <v>1000</v>
      </c>
      <c r="J13" s="46">
        <f t="shared" si="3"/>
        <v>2</v>
      </c>
      <c r="K13" s="42">
        <f t="shared" si="4"/>
        <v>3500</v>
      </c>
    </row>
    <row r="14" spans="1:21" ht="17" thickBot="1" x14ac:dyDescent="0.25">
      <c r="A14" s="6"/>
      <c r="B14" s="58" t="s">
        <v>14</v>
      </c>
      <c r="C14" s="58"/>
      <c r="D14" s="27">
        <f t="shared" ref="D14:I14" si="5">SUM(D7:D13)</f>
        <v>4</v>
      </c>
      <c r="E14" s="48">
        <f t="shared" si="5"/>
        <v>10000</v>
      </c>
      <c r="F14" s="27">
        <f t="shared" si="5"/>
        <v>0</v>
      </c>
      <c r="G14" s="48">
        <f t="shared" si="5"/>
        <v>0</v>
      </c>
      <c r="H14" s="27">
        <f t="shared" si="5"/>
        <v>6</v>
      </c>
      <c r="I14" s="48">
        <f t="shared" si="5"/>
        <v>6000</v>
      </c>
      <c r="J14" s="47">
        <f t="shared" si="3"/>
        <v>10</v>
      </c>
      <c r="K14" s="43">
        <f t="shared" si="4"/>
        <v>16000</v>
      </c>
    </row>
    <row r="15" spans="1:21" ht="17" thickTop="1" x14ac:dyDescent="0.2">
      <c r="A15" s="13"/>
      <c r="B15" s="3" t="s">
        <v>17</v>
      </c>
      <c r="C15" s="3"/>
      <c r="D15" s="36"/>
      <c r="E15" s="49">
        <f>D15*2500</f>
        <v>0</v>
      </c>
      <c r="F15" s="39"/>
      <c r="G15" s="52">
        <f>F15*2000</f>
        <v>0</v>
      </c>
      <c r="H15" s="30"/>
      <c r="I15" s="54">
        <f>H15*1000</f>
        <v>0</v>
      </c>
      <c r="J15" s="46">
        <f t="shared" si="3"/>
        <v>0</v>
      </c>
      <c r="K15" s="42">
        <f t="shared" si="4"/>
        <v>0</v>
      </c>
    </row>
    <row r="16" spans="1:21" x14ac:dyDescent="0.2">
      <c r="A16" s="18">
        <v>2</v>
      </c>
      <c r="B16" s="1"/>
      <c r="C16" s="1" t="s">
        <v>18</v>
      </c>
      <c r="D16" s="34"/>
      <c r="E16" s="33">
        <f t="shared" ref="E16:E20" si="6">D16*2500</f>
        <v>0</v>
      </c>
      <c r="F16" s="40">
        <v>1</v>
      </c>
      <c r="G16" s="51">
        <f t="shared" ref="G16:G20" si="7">F16*2000</f>
        <v>2000</v>
      </c>
      <c r="H16" s="31">
        <v>1</v>
      </c>
      <c r="I16" s="54">
        <f t="shared" ref="I16:I20" si="8">H16*1000</f>
        <v>1000</v>
      </c>
      <c r="J16" s="46">
        <f t="shared" si="3"/>
        <v>2</v>
      </c>
      <c r="K16" s="42">
        <f t="shared" si="4"/>
        <v>3000</v>
      </c>
    </row>
    <row r="17" spans="1:11" x14ac:dyDescent="0.2">
      <c r="A17" s="7"/>
      <c r="B17" s="1"/>
      <c r="C17" s="1" t="s">
        <v>19</v>
      </c>
      <c r="D17" s="34"/>
      <c r="E17" s="33">
        <f t="shared" si="6"/>
        <v>0</v>
      </c>
      <c r="F17" s="40">
        <v>1</v>
      </c>
      <c r="G17" s="51">
        <f t="shared" si="7"/>
        <v>2000</v>
      </c>
      <c r="H17" s="31">
        <v>1</v>
      </c>
      <c r="I17" s="54">
        <f t="shared" si="8"/>
        <v>1000</v>
      </c>
      <c r="J17" s="46">
        <f t="shared" si="3"/>
        <v>2</v>
      </c>
      <c r="K17" s="42">
        <f t="shared" si="4"/>
        <v>3000</v>
      </c>
    </row>
    <row r="18" spans="1:11" x14ac:dyDescent="0.2">
      <c r="A18" s="7"/>
      <c r="B18" s="1"/>
      <c r="C18" s="1" t="s">
        <v>20</v>
      </c>
      <c r="D18" s="34"/>
      <c r="E18" s="33">
        <f t="shared" si="6"/>
        <v>0</v>
      </c>
      <c r="F18" s="40">
        <v>1</v>
      </c>
      <c r="G18" s="51">
        <f t="shared" si="7"/>
        <v>2000</v>
      </c>
      <c r="H18" s="31">
        <v>3</v>
      </c>
      <c r="I18" s="54">
        <f t="shared" si="8"/>
        <v>3000</v>
      </c>
      <c r="J18" s="46">
        <f t="shared" si="3"/>
        <v>4</v>
      </c>
      <c r="K18" s="42">
        <f t="shared" si="4"/>
        <v>5000</v>
      </c>
    </row>
    <row r="19" spans="1:11" x14ac:dyDescent="0.2">
      <c r="A19" s="7"/>
      <c r="B19" s="1"/>
      <c r="C19" s="1" t="s">
        <v>21</v>
      </c>
      <c r="D19" s="34"/>
      <c r="E19" s="33">
        <f t="shared" si="6"/>
        <v>0</v>
      </c>
      <c r="F19" s="40">
        <v>1</v>
      </c>
      <c r="G19" s="51">
        <f t="shared" si="7"/>
        <v>2000</v>
      </c>
      <c r="H19" s="31">
        <v>4</v>
      </c>
      <c r="I19" s="54">
        <f t="shared" si="8"/>
        <v>4000</v>
      </c>
      <c r="J19" s="46">
        <f t="shared" si="3"/>
        <v>5</v>
      </c>
      <c r="K19" s="42">
        <f t="shared" si="4"/>
        <v>6000</v>
      </c>
    </row>
    <row r="20" spans="1:11" x14ac:dyDescent="0.2">
      <c r="A20" s="7"/>
      <c r="B20" s="2"/>
      <c r="C20" s="2" t="s">
        <v>22</v>
      </c>
      <c r="D20" s="35"/>
      <c r="E20" s="50">
        <f t="shared" si="6"/>
        <v>0</v>
      </c>
      <c r="F20" s="41">
        <v>1</v>
      </c>
      <c r="G20" s="51">
        <f t="shared" si="7"/>
        <v>2000</v>
      </c>
      <c r="H20" s="32">
        <v>5</v>
      </c>
      <c r="I20" s="54">
        <f t="shared" si="8"/>
        <v>5000</v>
      </c>
      <c r="J20" s="46">
        <f t="shared" si="3"/>
        <v>6</v>
      </c>
      <c r="K20" s="42">
        <f t="shared" si="4"/>
        <v>7000</v>
      </c>
    </row>
    <row r="21" spans="1:11" ht="17" thickBot="1" x14ac:dyDescent="0.25">
      <c r="A21" s="8"/>
      <c r="B21" s="58" t="s">
        <v>14</v>
      </c>
      <c r="C21" s="59"/>
      <c r="D21" s="27">
        <f t="shared" ref="D21:I21" si="9">SUM(D15:D20)</f>
        <v>0</v>
      </c>
      <c r="E21" s="48">
        <f t="shared" si="9"/>
        <v>0</v>
      </c>
      <c r="F21" s="27">
        <f t="shared" si="9"/>
        <v>5</v>
      </c>
      <c r="G21" s="48">
        <f t="shared" si="9"/>
        <v>10000</v>
      </c>
      <c r="H21" s="27">
        <f t="shared" si="9"/>
        <v>14</v>
      </c>
      <c r="I21" s="48">
        <f t="shared" si="9"/>
        <v>14000</v>
      </c>
      <c r="J21" s="47">
        <f t="shared" si="3"/>
        <v>19</v>
      </c>
      <c r="K21" s="43">
        <f t="shared" si="4"/>
        <v>24000</v>
      </c>
    </row>
    <row r="22" spans="1:11" ht="17" thickTop="1" x14ac:dyDescent="0.2">
      <c r="A22" s="14"/>
      <c r="B22" s="3" t="s">
        <v>23</v>
      </c>
      <c r="C22" s="3"/>
      <c r="D22" s="34">
        <v>5</v>
      </c>
      <c r="E22" s="49">
        <f>D22*2500</f>
        <v>12500</v>
      </c>
      <c r="F22" s="40"/>
      <c r="G22" s="51">
        <f>F22*2000</f>
        <v>0</v>
      </c>
      <c r="H22" s="31"/>
      <c r="I22" s="54">
        <f>H22*1000</f>
        <v>0</v>
      </c>
      <c r="J22" s="46">
        <f t="shared" si="3"/>
        <v>5</v>
      </c>
      <c r="K22" s="42">
        <f t="shared" si="4"/>
        <v>12500</v>
      </c>
    </row>
    <row r="23" spans="1:11" x14ac:dyDescent="0.2">
      <c r="A23" s="17">
        <v>3</v>
      </c>
      <c r="B23" s="1"/>
      <c r="C23" s="1" t="s">
        <v>24</v>
      </c>
      <c r="D23" s="34"/>
      <c r="E23" s="33">
        <f t="shared" ref="E23:E32" si="10">D23*2500</f>
        <v>0</v>
      </c>
      <c r="F23" s="40">
        <v>2</v>
      </c>
      <c r="G23" s="51">
        <f t="shared" ref="G23:G32" si="11">F23*2000</f>
        <v>4000</v>
      </c>
      <c r="H23" s="31">
        <v>3</v>
      </c>
      <c r="I23" s="54">
        <f t="shared" ref="I23:I32" si="12">H23*1000</f>
        <v>3000</v>
      </c>
      <c r="J23" s="46">
        <f t="shared" si="3"/>
        <v>5</v>
      </c>
      <c r="K23" s="42">
        <f t="shared" si="4"/>
        <v>7000</v>
      </c>
    </row>
    <row r="24" spans="1:11" x14ac:dyDescent="0.2">
      <c r="A24" s="9"/>
      <c r="B24" s="1"/>
      <c r="C24" s="1" t="s">
        <v>25</v>
      </c>
      <c r="D24" s="34"/>
      <c r="E24" s="33">
        <f t="shared" si="10"/>
        <v>0</v>
      </c>
      <c r="F24" s="40">
        <v>1</v>
      </c>
      <c r="G24" s="51">
        <f t="shared" si="11"/>
        <v>2000</v>
      </c>
      <c r="H24" s="31">
        <v>2</v>
      </c>
      <c r="I24" s="54">
        <f t="shared" si="12"/>
        <v>2000</v>
      </c>
      <c r="J24" s="46">
        <f t="shared" si="3"/>
        <v>3</v>
      </c>
      <c r="K24" s="42">
        <f t="shared" si="4"/>
        <v>4000</v>
      </c>
    </row>
    <row r="25" spans="1:11" x14ac:dyDescent="0.2">
      <c r="A25" s="9"/>
      <c r="B25" s="1"/>
      <c r="C25" s="1" t="s">
        <v>26</v>
      </c>
      <c r="D25" s="34"/>
      <c r="E25" s="33">
        <f t="shared" si="10"/>
        <v>0</v>
      </c>
      <c r="F25" s="40">
        <v>1</v>
      </c>
      <c r="G25" s="51">
        <f t="shared" si="11"/>
        <v>2000</v>
      </c>
      <c r="H25" s="31">
        <v>2</v>
      </c>
      <c r="I25" s="54">
        <f t="shared" si="12"/>
        <v>2000</v>
      </c>
      <c r="J25" s="46">
        <f t="shared" si="3"/>
        <v>3</v>
      </c>
      <c r="K25" s="42">
        <f t="shared" si="4"/>
        <v>4000</v>
      </c>
    </row>
    <row r="26" spans="1:11" x14ac:dyDescent="0.2">
      <c r="A26" s="9"/>
      <c r="B26" s="1" t="s">
        <v>27</v>
      </c>
      <c r="C26" s="1"/>
      <c r="D26" s="34">
        <v>2</v>
      </c>
      <c r="E26" s="33">
        <f t="shared" si="10"/>
        <v>5000</v>
      </c>
      <c r="F26" s="40"/>
      <c r="G26" s="51">
        <f t="shared" si="11"/>
        <v>0</v>
      </c>
      <c r="H26" s="31"/>
      <c r="I26" s="54">
        <f t="shared" si="12"/>
        <v>0</v>
      </c>
      <c r="J26" s="46">
        <f t="shared" si="3"/>
        <v>2</v>
      </c>
      <c r="K26" s="42">
        <f t="shared" si="4"/>
        <v>5000</v>
      </c>
    </row>
    <row r="27" spans="1:11" x14ac:dyDescent="0.2">
      <c r="A27" s="9"/>
      <c r="B27" s="1"/>
      <c r="C27" s="1" t="s">
        <v>28</v>
      </c>
      <c r="D27" s="34"/>
      <c r="E27" s="33">
        <f t="shared" si="10"/>
        <v>0</v>
      </c>
      <c r="F27" s="40">
        <v>1</v>
      </c>
      <c r="G27" s="51">
        <f t="shared" si="11"/>
        <v>2000</v>
      </c>
      <c r="H27" s="31">
        <v>3</v>
      </c>
      <c r="I27" s="54">
        <f t="shared" si="12"/>
        <v>3000</v>
      </c>
      <c r="J27" s="46">
        <f t="shared" si="3"/>
        <v>4</v>
      </c>
      <c r="K27" s="42">
        <f t="shared" si="4"/>
        <v>5000</v>
      </c>
    </row>
    <row r="28" spans="1:11" x14ac:dyDescent="0.2">
      <c r="A28" s="9"/>
      <c r="B28" s="1"/>
      <c r="C28" s="1" t="s">
        <v>29</v>
      </c>
      <c r="D28" s="34"/>
      <c r="E28" s="33">
        <f t="shared" si="10"/>
        <v>0</v>
      </c>
      <c r="F28" s="40">
        <v>5</v>
      </c>
      <c r="G28" s="51">
        <f t="shared" si="11"/>
        <v>10000</v>
      </c>
      <c r="H28" s="31">
        <v>5</v>
      </c>
      <c r="I28" s="54">
        <f t="shared" si="12"/>
        <v>5000</v>
      </c>
      <c r="J28" s="46">
        <f t="shared" si="3"/>
        <v>10</v>
      </c>
      <c r="K28" s="42">
        <f t="shared" si="4"/>
        <v>15000</v>
      </c>
    </row>
    <row r="29" spans="1:11" x14ac:dyDescent="0.2">
      <c r="A29" s="9"/>
      <c r="B29" s="1"/>
      <c r="C29" s="1" t="s">
        <v>30</v>
      </c>
      <c r="D29" s="34"/>
      <c r="E29" s="33">
        <f t="shared" si="10"/>
        <v>0</v>
      </c>
      <c r="F29" s="40">
        <v>1</v>
      </c>
      <c r="G29" s="51">
        <f t="shared" si="11"/>
        <v>2000</v>
      </c>
      <c r="H29" s="31">
        <v>2</v>
      </c>
      <c r="I29" s="54">
        <f t="shared" si="12"/>
        <v>2000</v>
      </c>
      <c r="J29" s="46">
        <f t="shared" si="3"/>
        <v>3</v>
      </c>
      <c r="K29" s="42">
        <f t="shared" si="4"/>
        <v>4000</v>
      </c>
    </row>
    <row r="30" spans="1:11" x14ac:dyDescent="0.2">
      <c r="A30" s="9"/>
      <c r="B30" s="1"/>
      <c r="C30" s="1" t="s">
        <v>31</v>
      </c>
      <c r="D30" s="34"/>
      <c r="E30" s="33">
        <f t="shared" si="10"/>
        <v>0</v>
      </c>
      <c r="F30" s="40">
        <v>1</v>
      </c>
      <c r="G30" s="51">
        <f t="shared" si="11"/>
        <v>2000</v>
      </c>
      <c r="H30" s="31">
        <v>2</v>
      </c>
      <c r="I30" s="54">
        <f t="shared" si="12"/>
        <v>2000</v>
      </c>
      <c r="J30" s="46">
        <f t="shared" si="3"/>
        <v>3</v>
      </c>
      <c r="K30" s="42">
        <f t="shared" si="4"/>
        <v>4000</v>
      </c>
    </row>
    <row r="31" spans="1:11" x14ac:dyDescent="0.2">
      <c r="A31" s="9"/>
      <c r="B31" s="1"/>
      <c r="C31" s="1" t="s">
        <v>32</v>
      </c>
      <c r="D31" s="34"/>
      <c r="E31" s="33">
        <f t="shared" si="10"/>
        <v>0</v>
      </c>
      <c r="F31" s="40">
        <v>1</v>
      </c>
      <c r="G31" s="51">
        <f t="shared" si="11"/>
        <v>2000</v>
      </c>
      <c r="H31" s="31">
        <v>1</v>
      </c>
      <c r="I31" s="54">
        <f t="shared" si="12"/>
        <v>1000</v>
      </c>
      <c r="J31" s="46">
        <f t="shared" si="3"/>
        <v>2</v>
      </c>
      <c r="K31" s="42">
        <f t="shared" si="4"/>
        <v>3000</v>
      </c>
    </row>
    <row r="32" spans="1:11" x14ac:dyDescent="0.2">
      <c r="A32" s="9"/>
      <c r="B32" s="2" t="s">
        <v>33</v>
      </c>
      <c r="C32" s="2"/>
      <c r="D32" s="35">
        <v>1</v>
      </c>
      <c r="E32" s="50">
        <f t="shared" si="10"/>
        <v>2500</v>
      </c>
      <c r="F32" s="40"/>
      <c r="G32" s="51">
        <f t="shared" si="11"/>
        <v>0</v>
      </c>
      <c r="H32" s="31"/>
      <c r="I32" s="54">
        <f t="shared" si="12"/>
        <v>0</v>
      </c>
      <c r="J32" s="46">
        <f t="shared" si="3"/>
        <v>1</v>
      </c>
      <c r="K32" s="42">
        <f t="shared" si="4"/>
        <v>2500</v>
      </c>
    </row>
    <row r="33" spans="1:14" ht="17" thickBot="1" x14ac:dyDescent="0.25">
      <c r="A33" s="10"/>
      <c r="B33" s="58" t="s">
        <v>14</v>
      </c>
      <c r="C33" s="58"/>
      <c r="D33" s="27">
        <f>SUM(D22:D32)</f>
        <v>8</v>
      </c>
      <c r="E33" s="56">
        <f t="shared" ref="E33:I33" si="13">SUM(E22:E32)</f>
        <v>20000</v>
      </c>
      <c r="F33" s="27">
        <f t="shared" si="13"/>
        <v>13</v>
      </c>
      <c r="G33" s="56">
        <f t="shared" si="13"/>
        <v>26000</v>
      </c>
      <c r="H33" s="27">
        <f t="shared" si="13"/>
        <v>20</v>
      </c>
      <c r="I33" s="56">
        <f t="shared" si="13"/>
        <v>20000</v>
      </c>
      <c r="J33" s="47">
        <f t="shared" si="3"/>
        <v>41</v>
      </c>
      <c r="K33" s="43">
        <f t="shared" si="4"/>
        <v>66000</v>
      </c>
    </row>
    <row r="34" spans="1:14" ht="17" thickTop="1" x14ac:dyDescent="0.2">
      <c r="A34" s="15"/>
      <c r="B34" s="3" t="s">
        <v>34</v>
      </c>
      <c r="C34" s="3"/>
      <c r="D34" s="36">
        <v>3</v>
      </c>
      <c r="E34" s="49">
        <f>D34*2500</f>
        <v>7500</v>
      </c>
      <c r="F34" s="40">
        <v>4</v>
      </c>
      <c r="G34" s="51">
        <f>F34*2000</f>
        <v>8000</v>
      </c>
      <c r="H34" s="31">
        <v>3</v>
      </c>
      <c r="I34" s="54">
        <f>H34*1000</f>
        <v>3000</v>
      </c>
      <c r="J34" s="46">
        <f t="shared" si="3"/>
        <v>10</v>
      </c>
      <c r="K34" s="42">
        <f t="shared" si="4"/>
        <v>18500</v>
      </c>
    </row>
    <row r="35" spans="1:14" x14ac:dyDescent="0.2">
      <c r="A35" s="16">
        <v>4</v>
      </c>
      <c r="B35" s="1" t="s">
        <v>35</v>
      </c>
      <c r="C35" s="1"/>
      <c r="D35" s="34"/>
      <c r="E35" s="33">
        <f t="shared" ref="E35:E36" si="14">D35*2500</f>
        <v>0</v>
      </c>
      <c r="F35" s="40">
        <v>2</v>
      </c>
      <c r="G35" s="51">
        <f t="shared" ref="G35:G36" si="15">F35*2000</f>
        <v>4000</v>
      </c>
      <c r="H35" s="31">
        <v>3</v>
      </c>
      <c r="I35" s="54">
        <f t="shared" ref="I35:I36" si="16">H35*1000</f>
        <v>3000</v>
      </c>
      <c r="J35" s="46">
        <f t="shared" si="3"/>
        <v>5</v>
      </c>
      <c r="K35" s="42">
        <f t="shared" si="4"/>
        <v>7000</v>
      </c>
    </row>
    <row r="36" spans="1:14" x14ac:dyDescent="0.2">
      <c r="A36" s="11"/>
      <c r="B36" s="2" t="s">
        <v>36</v>
      </c>
      <c r="C36" s="2"/>
      <c r="D36" s="35"/>
      <c r="E36" s="50">
        <f t="shared" si="14"/>
        <v>0</v>
      </c>
      <c r="F36" s="40"/>
      <c r="G36" s="51">
        <f t="shared" si="15"/>
        <v>0</v>
      </c>
      <c r="H36" s="31">
        <v>5</v>
      </c>
      <c r="I36" s="54">
        <f t="shared" si="16"/>
        <v>5000</v>
      </c>
      <c r="J36" s="46">
        <f t="shared" si="3"/>
        <v>5</v>
      </c>
      <c r="K36" s="42">
        <f t="shared" si="4"/>
        <v>5000</v>
      </c>
      <c r="M36" s="137"/>
      <c r="N36" s="137"/>
    </row>
    <row r="37" spans="1:14" ht="17" thickBot="1" x14ac:dyDescent="0.25">
      <c r="A37" s="12"/>
      <c r="B37" s="58" t="s">
        <v>14</v>
      </c>
      <c r="C37" s="59"/>
      <c r="D37" s="27">
        <f>SUM(D34:D36)</f>
        <v>3</v>
      </c>
      <c r="E37" s="56">
        <f t="shared" ref="E37:I37" si="17">SUM(E34:E36)</f>
        <v>7500</v>
      </c>
      <c r="F37" s="27">
        <f t="shared" si="17"/>
        <v>6</v>
      </c>
      <c r="G37" s="56">
        <f t="shared" si="17"/>
        <v>12000</v>
      </c>
      <c r="H37" s="27">
        <f t="shared" si="17"/>
        <v>11</v>
      </c>
      <c r="I37" s="56">
        <f t="shared" si="17"/>
        <v>11000</v>
      </c>
      <c r="J37" s="47">
        <f t="shared" si="3"/>
        <v>20</v>
      </c>
      <c r="K37" s="45">
        <f t="shared" si="4"/>
        <v>30500</v>
      </c>
      <c r="N37" s="137"/>
    </row>
    <row r="38" spans="1:14" ht="17" thickTop="1" x14ac:dyDescent="0.2">
      <c r="B38" s="4" t="s">
        <v>40</v>
      </c>
      <c r="C38" s="60"/>
      <c r="D38" s="55">
        <f>SUM(D14,D21,D33,D37)</f>
        <v>15</v>
      </c>
      <c r="E38" s="61">
        <f t="shared" ref="E38:I38" si="18">SUM(E14,E21,E33,E37)</f>
        <v>37500</v>
      </c>
      <c r="F38" s="55">
        <f t="shared" si="18"/>
        <v>24</v>
      </c>
      <c r="G38" s="62">
        <f t="shared" si="18"/>
        <v>48000</v>
      </c>
      <c r="H38" s="55">
        <f t="shared" si="18"/>
        <v>51</v>
      </c>
      <c r="I38" s="53">
        <f t="shared" si="18"/>
        <v>51000</v>
      </c>
      <c r="J38" s="57">
        <f t="shared" si="3"/>
        <v>90</v>
      </c>
      <c r="K38" s="44">
        <f>SUM(E38,G38,I38)</f>
        <v>136500</v>
      </c>
      <c r="N38" s="137"/>
    </row>
  </sheetData>
  <pageMargins left="0.7" right="0.7" top="0.78740157499999996" bottom="0.78740157499999996" header="0.3" footer="0.3"/>
  <ignoredErrors>
    <ignoredError sqref="E14 G14 I14 E21 G21 I21 E33 G33 I3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73068-5C4D-5A4D-B614-FB27F142F49C}">
  <sheetPr>
    <pageSetUpPr fitToPage="1"/>
  </sheetPr>
  <dimension ref="A1:BF41"/>
  <sheetViews>
    <sheetView showGridLines="0" tabSelected="1" showRuler="0" zoomScaleNormal="75" zoomScalePageLayoutView="70" workbookViewId="0">
      <pane ySplit="6" topLeftCell="A9" activePane="bottomLeft" state="frozen"/>
      <selection pane="bottomLeft" activeCell="O40" sqref="O40"/>
    </sheetView>
  </sheetViews>
  <sheetFormatPr baseColWidth="10" defaultColWidth="9.1640625" defaultRowHeight="30" customHeight="1" x14ac:dyDescent="0.2"/>
  <cols>
    <col min="1" max="1" width="2.6640625" style="65" customWidth="1"/>
    <col min="2" max="2" width="27.1640625" style="91" customWidth="1"/>
    <col min="3" max="3" width="22" style="91" customWidth="1"/>
    <col min="4" max="4" width="30.6640625" style="91" customWidth="1"/>
    <col min="5" max="5" width="12.5" style="91" customWidth="1"/>
    <col min="6" max="6" width="15" style="127" customWidth="1"/>
    <col min="7" max="7" width="12.5" style="91" customWidth="1"/>
    <col min="8" max="8" width="2.6640625" style="91" customWidth="1"/>
    <col min="9" max="9" width="6.1640625" style="91" hidden="1" customWidth="1"/>
    <col min="10" max="58" width="2.5" style="91" customWidth="1"/>
    <col min="59" max="16384" width="9.1640625" style="91"/>
  </cols>
  <sheetData>
    <row r="1" spans="1:58" ht="30" customHeight="1" x14ac:dyDescent="0.35">
      <c r="A1" s="63" t="s">
        <v>43</v>
      </c>
      <c r="B1" s="64" t="s">
        <v>81</v>
      </c>
      <c r="C1" s="86"/>
      <c r="D1" s="87"/>
      <c r="E1" s="88"/>
      <c r="F1" s="89"/>
      <c r="G1" s="90"/>
      <c r="I1" s="88"/>
      <c r="J1" s="92"/>
    </row>
    <row r="2" spans="1:58" ht="30" customHeight="1" x14ac:dyDescent="0.25">
      <c r="A2" s="65" t="s">
        <v>44</v>
      </c>
      <c r="B2" s="93"/>
      <c r="C2" s="93"/>
      <c r="D2" s="142"/>
      <c r="E2" s="143" t="s">
        <v>45</v>
      </c>
      <c r="F2" s="140">
        <v>44711</v>
      </c>
      <c r="J2" s="95"/>
    </row>
    <row r="3" spans="1:58" ht="30" customHeight="1" x14ac:dyDescent="0.2">
      <c r="A3" s="65" t="s">
        <v>46</v>
      </c>
      <c r="B3" s="96"/>
      <c r="C3" s="96"/>
      <c r="D3" s="148"/>
      <c r="E3" s="148"/>
      <c r="F3" s="149">
        <f ca="1">TODAY()</f>
        <v>44771</v>
      </c>
      <c r="G3" s="149"/>
    </row>
    <row r="4" spans="1:58" ht="30" customHeight="1" x14ac:dyDescent="0.2">
      <c r="A4" s="63" t="s">
        <v>47</v>
      </c>
      <c r="D4" s="150" t="s">
        <v>48</v>
      </c>
      <c r="E4" s="150"/>
      <c r="F4" s="141">
        <v>-2</v>
      </c>
      <c r="G4" s="142"/>
      <c r="J4" s="145" t="s">
        <v>49</v>
      </c>
      <c r="K4" s="146"/>
      <c r="L4" s="146"/>
      <c r="M4" s="146"/>
      <c r="N4" s="146"/>
      <c r="O4" s="146"/>
      <c r="P4" s="147"/>
      <c r="Q4" s="145" t="s">
        <v>50</v>
      </c>
      <c r="R4" s="146"/>
      <c r="S4" s="146"/>
      <c r="T4" s="146"/>
      <c r="U4" s="146"/>
      <c r="V4" s="146"/>
      <c r="W4" s="147"/>
      <c r="X4" s="145" t="s">
        <v>51</v>
      </c>
      <c r="Y4" s="146"/>
      <c r="Z4" s="146"/>
      <c r="AA4" s="146"/>
      <c r="AB4" s="146"/>
      <c r="AC4" s="146"/>
      <c r="AD4" s="147"/>
      <c r="AE4" s="145" t="s">
        <v>52</v>
      </c>
      <c r="AF4" s="146"/>
      <c r="AG4" s="146"/>
      <c r="AH4" s="146"/>
      <c r="AI4" s="146"/>
      <c r="AJ4" s="146"/>
      <c r="AK4" s="147"/>
      <c r="AL4" s="145" t="s">
        <v>53</v>
      </c>
      <c r="AM4" s="146"/>
      <c r="AN4" s="146"/>
      <c r="AO4" s="146"/>
      <c r="AP4" s="146"/>
      <c r="AQ4" s="146"/>
      <c r="AR4" s="147"/>
      <c r="AS4" s="145" t="s">
        <v>54</v>
      </c>
      <c r="AT4" s="146"/>
      <c r="AU4" s="146"/>
      <c r="AV4" s="146"/>
      <c r="AW4" s="146"/>
      <c r="AX4" s="146"/>
      <c r="AY4" s="147"/>
      <c r="AZ4" s="145" t="s">
        <v>55</v>
      </c>
      <c r="BA4" s="146"/>
      <c r="BB4" s="146"/>
      <c r="BC4" s="146"/>
      <c r="BD4" s="146"/>
      <c r="BE4" s="146"/>
      <c r="BF4" s="147"/>
    </row>
    <row r="5" spans="1:58" ht="15" customHeight="1" x14ac:dyDescent="0.2">
      <c r="A5" s="63" t="s">
        <v>56</v>
      </c>
      <c r="B5" s="97"/>
      <c r="C5" s="97"/>
      <c r="D5" s="97"/>
      <c r="E5" s="97"/>
      <c r="F5" s="142"/>
      <c r="G5" s="142"/>
      <c r="H5" s="97"/>
      <c r="J5" s="98">
        <f ca="1">Projektanfang-WEEKDAY(Projektanfang,1)+2+7*(Anzeigewoche-1)</f>
        <v>44746</v>
      </c>
      <c r="K5" s="99">
        <f ca="1">J5+1</f>
        <v>44747</v>
      </c>
      <c r="L5" s="99">
        <f t="shared" ref="L5:AY5" ca="1" si="0">K5+1</f>
        <v>44748</v>
      </c>
      <c r="M5" s="99">
        <f t="shared" ca="1" si="0"/>
        <v>44749</v>
      </c>
      <c r="N5" s="99">
        <f t="shared" ca="1" si="0"/>
        <v>44750</v>
      </c>
      <c r="O5" s="99">
        <f t="shared" ca="1" si="0"/>
        <v>44751</v>
      </c>
      <c r="P5" s="100">
        <f t="shared" ca="1" si="0"/>
        <v>44752</v>
      </c>
      <c r="Q5" s="98">
        <f ca="1">P5+1</f>
        <v>44753</v>
      </c>
      <c r="R5" s="99">
        <f ca="1">Q5+1</f>
        <v>44754</v>
      </c>
      <c r="S5" s="99">
        <f t="shared" ca="1" si="0"/>
        <v>44755</v>
      </c>
      <c r="T5" s="99">
        <f t="shared" ca="1" si="0"/>
        <v>44756</v>
      </c>
      <c r="U5" s="99">
        <f t="shared" ca="1" si="0"/>
        <v>44757</v>
      </c>
      <c r="V5" s="99">
        <f t="shared" ca="1" si="0"/>
        <v>44758</v>
      </c>
      <c r="W5" s="100">
        <f t="shared" ca="1" si="0"/>
        <v>44759</v>
      </c>
      <c r="X5" s="98">
        <f ca="1">W5+1</f>
        <v>44760</v>
      </c>
      <c r="Y5" s="99">
        <f ca="1">X5+1</f>
        <v>44761</v>
      </c>
      <c r="Z5" s="99">
        <f t="shared" ca="1" si="0"/>
        <v>44762</v>
      </c>
      <c r="AA5" s="99">
        <f t="shared" ca="1" si="0"/>
        <v>44763</v>
      </c>
      <c r="AB5" s="99">
        <f t="shared" ca="1" si="0"/>
        <v>44764</v>
      </c>
      <c r="AC5" s="99">
        <f t="shared" ca="1" si="0"/>
        <v>44765</v>
      </c>
      <c r="AD5" s="100">
        <f t="shared" ca="1" si="0"/>
        <v>44766</v>
      </c>
      <c r="AE5" s="98">
        <f ca="1">AD5+1</f>
        <v>44767</v>
      </c>
      <c r="AF5" s="99">
        <f ca="1">AE5+1</f>
        <v>44768</v>
      </c>
      <c r="AG5" s="99">
        <f t="shared" ca="1" si="0"/>
        <v>44769</v>
      </c>
      <c r="AH5" s="99">
        <f t="shared" ca="1" si="0"/>
        <v>44770</v>
      </c>
      <c r="AI5" s="99">
        <f t="shared" ca="1" si="0"/>
        <v>44771</v>
      </c>
      <c r="AJ5" s="99">
        <f t="shared" ca="1" si="0"/>
        <v>44772</v>
      </c>
      <c r="AK5" s="100">
        <f t="shared" ca="1" si="0"/>
        <v>44773</v>
      </c>
      <c r="AL5" s="98">
        <f ca="1">AK5+1</f>
        <v>44774</v>
      </c>
      <c r="AM5" s="99">
        <f ca="1">AL5+1</f>
        <v>44775</v>
      </c>
      <c r="AN5" s="99">
        <f t="shared" ca="1" si="0"/>
        <v>44776</v>
      </c>
      <c r="AO5" s="99">
        <f t="shared" ca="1" si="0"/>
        <v>44777</v>
      </c>
      <c r="AP5" s="99">
        <f t="shared" ca="1" si="0"/>
        <v>44778</v>
      </c>
      <c r="AQ5" s="99">
        <f t="shared" ca="1" si="0"/>
        <v>44779</v>
      </c>
      <c r="AR5" s="100">
        <f t="shared" ca="1" si="0"/>
        <v>44780</v>
      </c>
      <c r="AS5" s="98">
        <f ca="1">AR5+1</f>
        <v>44781</v>
      </c>
      <c r="AT5" s="99">
        <f ca="1">AS5+1</f>
        <v>44782</v>
      </c>
      <c r="AU5" s="99">
        <f t="shared" ca="1" si="0"/>
        <v>44783</v>
      </c>
      <c r="AV5" s="99">
        <f t="shared" ca="1" si="0"/>
        <v>44784</v>
      </c>
      <c r="AW5" s="99">
        <f t="shared" ca="1" si="0"/>
        <v>44785</v>
      </c>
      <c r="AX5" s="99">
        <f t="shared" ca="1" si="0"/>
        <v>44786</v>
      </c>
      <c r="AY5" s="100">
        <f t="shared" ca="1" si="0"/>
        <v>44787</v>
      </c>
      <c r="AZ5" s="98">
        <f ca="1">AY5+1</f>
        <v>44788</v>
      </c>
      <c r="BA5" s="99">
        <f ca="1">AZ5+1</f>
        <v>44789</v>
      </c>
      <c r="BB5" s="99">
        <f t="shared" ref="BB5:BF5" ca="1" si="1">BA5+1</f>
        <v>44790</v>
      </c>
      <c r="BC5" s="99">
        <f t="shared" ca="1" si="1"/>
        <v>44791</v>
      </c>
      <c r="BD5" s="99">
        <f t="shared" ca="1" si="1"/>
        <v>44792</v>
      </c>
      <c r="BE5" s="99">
        <f t="shared" ca="1" si="1"/>
        <v>44793</v>
      </c>
      <c r="BF5" s="100">
        <f t="shared" ca="1" si="1"/>
        <v>44794</v>
      </c>
    </row>
    <row r="6" spans="1:58" ht="30" customHeight="1" thickBot="1" x14ac:dyDescent="0.25">
      <c r="A6" s="63" t="s">
        <v>57</v>
      </c>
      <c r="B6" s="101" t="s">
        <v>58</v>
      </c>
      <c r="C6" s="102" t="s">
        <v>59</v>
      </c>
      <c r="D6" s="103" t="s">
        <v>60</v>
      </c>
      <c r="E6" s="103" t="s">
        <v>61</v>
      </c>
      <c r="F6" s="144" t="s">
        <v>62</v>
      </c>
      <c r="G6" s="144" t="s">
        <v>63</v>
      </c>
      <c r="H6" s="103"/>
      <c r="I6" s="103" t="s">
        <v>64</v>
      </c>
      <c r="J6" s="104" t="str">
        <f t="shared" ref="J6:BF6" ca="1" si="2">LEFT(TEXT(J5,"TTT"),1)</f>
        <v>M</v>
      </c>
      <c r="K6" s="104" t="str">
        <f t="shared" ca="1" si="2"/>
        <v>D</v>
      </c>
      <c r="L6" s="104" t="str">
        <f t="shared" ca="1" si="2"/>
        <v>M</v>
      </c>
      <c r="M6" s="104" t="str">
        <f t="shared" ca="1" si="2"/>
        <v>D</v>
      </c>
      <c r="N6" s="104" t="str">
        <f t="shared" ca="1" si="2"/>
        <v>F</v>
      </c>
      <c r="O6" s="104" t="str">
        <f t="shared" ca="1" si="2"/>
        <v>S</v>
      </c>
      <c r="P6" s="104" t="str">
        <f t="shared" ca="1" si="2"/>
        <v>S</v>
      </c>
      <c r="Q6" s="104" t="str">
        <f t="shared" ca="1" si="2"/>
        <v>M</v>
      </c>
      <c r="R6" s="104" t="str">
        <f t="shared" ca="1" si="2"/>
        <v>D</v>
      </c>
      <c r="S6" s="104" t="str">
        <f t="shared" ca="1" si="2"/>
        <v>M</v>
      </c>
      <c r="T6" s="104" t="str">
        <f t="shared" ca="1" si="2"/>
        <v>D</v>
      </c>
      <c r="U6" s="104" t="str">
        <f t="shared" ca="1" si="2"/>
        <v>F</v>
      </c>
      <c r="V6" s="104" t="str">
        <f t="shared" ca="1" si="2"/>
        <v>S</v>
      </c>
      <c r="W6" s="104" t="str">
        <f t="shared" ca="1" si="2"/>
        <v>S</v>
      </c>
      <c r="X6" s="104" t="str">
        <f t="shared" ca="1" si="2"/>
        <v>M</v>
      </c>
      <c r="Y6" s="104" t="str">
        <f t="shared" ca="1" si="2"/>
        <v>D</v>
      </c>
      <c r="Z6" s="104" t="str">
        <f t="shared" ca="1" si="2"/>
        <v>M</v>
      </c>
      <c r="AA6" s="104" t="str">
        <f t="shared" ca="1" si="2"/>
        <v>D</v>
      </c>
      <c r="AB6" s="104" t="str">
        <f t="shared" ca="1" si="2"/>
        <v>F</v>
      </c>
      <c r="AC6" s="104" t="str">
        <f t="shared" ca="1" si="2"/>
        <v>S</v>
      </c>
      <c r="AD6" s="104" t="str">
        <f t="shared" ca="1" si="2"/>
        <v>S</v>
      </c>
      <c r="AE6" s="104" t="str">
        <f t="shared" ca="1" si="2"/>
        <v>M</v>
      </c>
      <c r="AF6" s="104" t="str">
        <f t="shared" ca="1" si="2"/>
        <v>D</v>
      </c>
      <c r="AG6" s="104" t="str">
        <f t="shared" ca="1" si="2"/>
        <v>M</v>
      </c>
      <c r="AH6" s="104" t="str">
        <f t="shared" ca="1" si="2"/>
        <v>D</v>
      </c>
      <c r="AI6" s="104" t="str">
        <f t="shared" ca="1" si="2"/>
        <v>F</v>
      </c>
      <c r="AJ6" s="104" t="str">
        <f t="shared" ca="1" si="2"/>
        <v>S</v>
      </c>
      <c r="AK6" s="104" t="str">
        <f t="shared" ca="1" si="2"/>
        <v>S</v>
      </c>
      <c r="AL6" s="104" t="str">
        <f t="shared" ca="1" si="2"/>
        <v>M</v>
      </c>
      <c r="AM6" s="104" t="str">
        <f t="shared" ca="1" si="2"/>
        <v>D</v>
      </c>
      <c r="AN6" s="104" t="str">
        <f t="shared" ca="1" si="2"/>
        <v>M</v>
      </c>
      <c r="AO6" s="104" t="str">
        <f t="shared" ca="1" si="2"/>
        <v>D</v>
      </c>
      <c r="AP6" s="104" t="str">
        <f t="shared" ca="1" si="2"/>
        <v>F</v>
      </c>
      <c r="AQ6" s="104" t="str">
        <f t="shared" ca="1" si="2"/>
        <v>S</v>
      </c>
      <c r="AR6" s="104" t="str">
        <f t="shared" ca="1" si="2"/>
        <v>S</v>
      </c>
      <c r="AS6" s="104" t="str">
        <f t="shared" ca="1" si="2"/>
        <v>M</v>
      </c>
      <c r="AT6" s="104" t="str">
        <f t="shared" ca="1" si="2"/>
        <v>D</v>
      </c>
      <c r="AU6" s="104" t="str">
        <f t="shared" ca="1" si="2"/>
        <v>M</v>
      </c>
      <c r="AV6" s="104" t="str">
        <f t="shared" ca="1" si="2"/>
        <v>D</v>
      </c>
      <c r="AW6" s="104" t="str">
        <f t="shared" ca="1" si="2"/>
        <v>F</v>
      </c>
      <c r="AX6" s="104" t="str">
        <f t="shared" ca="1" si="2"/>
        <v>S</v>
      </c>
      <c r="AY6" s="104" t="str">
        <f t="shared" ca="1" si="2"/>
        <v>S</v>
      </c>
      <c r="AZ6" s="104" t="str">
        <f t="shared" ca="1" si="2"/>
        <v>M</v>
      </c>
      <c r="BA6" s="104" t="str">
        <f t="shared" ca="1" si="2"/>
        <v>D</v>
      </c>
      <c r="BB6" s="104" t="str">
        <f t="shared" ca="1" si="2"/>
        <v>M</v>
      </c>
      <c r="BC6" s="104" t="str">
        <f t="shared" ca="1" si="2"/>
        <v>D</v>
      </c>
      <c r="BD6" s="104" t="str">
        <f t="shared" ca="1" si="2"/>
        <v>F</v>
      </c>
      <c r="BE6" s="104" t="str">
        <f t="shared" ca="1" si="2"/>
        <v>S</v>
      </c>
      <c r="BF6" s="104" t="str">
        <f t="shared" ca="1" si="2"/>
        <v>S</v>
      </c>
    </row>
    <row r="7" spans="1:58" ht="30" hidden="1" customHeight="1" thickBot="1" x14ac:dyDescent="0.25">
      <c r="A7" s="65" t="s">
        <v>65</v>
      </c>
      <c r="D7" s="105"/>
      <c r="F7" s="91"/>
      <c r="I7" s="91" t="str">
        <f>IF(OR(ISBLANK(task_start),ISBLANK(task_end)),"",task_end-task_start+1)</f>
        <v/>
      </c>
      <c r="J7" s="106"/>
      <c r="K7" s="106"/>
      <c r="L7" s="106"/>
      <c r="M7" s="106"/>
      <c r="N7" s="106"/>
      <c r="O7" s="106"/>
      <c r="P7" s="106"/>
      <c r="Q7" s="106"/>
      <c r="R7" s="106"/>
      <c r="S7" s="106"/>
      <c r="T7" s="106"/>
      <c r="U7" s="106"/>
      <c r="V7" s="106"/>
      <c r="W7" s="106"/>
      <c r="X7" s="106"/>
      <c r="Y7" s="106"/>
      <c r="Z7" s="106"/>
      <c r="AA7" s="106"/>
      <c r="AB7" s="106"/>
      <c r="AC7" s="106"/>
      <c r="AD7" s="106"/>
      <c r="AE7" s="106"/>
      <c r="AF7" s="106"/>
      <c r="AG7" s="106"/>
      <c r="AH7" s="106"/>
      <c r="AI7" s="106"/>
      <c r="AJ7" s="106"/>
      <c r="AK7" s="106"/>
      <c r="AL7" s="106"/>
      <c r="AM7" s="106"/>
      <c r="AN7" s="106"/>
      <c r="AO7" s="106"/>
      <c r="AP7" s="106"/>
      <c r="AQ7" s="106"/>
      <c r="AR7" s="106"/>
      <c r="AS7" s="106"/>
      <c r="AT7" s="106"/>
      <c r="AU7" s="106"/>
      <c r="AV7" s="106"/>
      <c r="AW7" s="106"/>
      <c r="AX7" s="106"/>
      <c r="AY7" s="106"/>
      <c r="AZ7" s="106"/>
      <c r="BA7" s="106"/>
      <c r="BB7" s="106"/>
      <c r="BC7" s="106"/>
      <c r="BD7" s="106"/>
      <c r="BE7" s="106"/>
      <c r="BF7" s="106"/>
    </row>
    <row r="8" spans="1:58" s="94" customFormat="1" ht="30" customHeight="1" thickBot="1" x14ac:dyDescent="0.25">
      <c r="A8" s="63" t="s">
        <v>66</v>
      </c>
      <c r="B8" s="107" t="s">
        <v>1</v>
      </c>
      <c r="C8" s="107"/>
      <c r="D8" s="66"/>
      <c r="E8" s="108"/>
      <c r="F8" s="109"/>
      <c r="G8" s="110"/>
      <c r="H8" s="111"/>
      <c r="I8" s="111" t="str">
        <f t="shared" ref="I8:I38" si="3">IF(OR(ISBLANK(task_start),ISBLANK(task_end)),"",task_end-task_start+1)</f>
        <v/>
      </c>
      <c r="J8" s="106"/>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row>
    <row r="9" spans="1:58" s="94" customFormat="1" ht="30" customHeight="1" thickBot="1" x14ac:dyDescent="0.25">
      <c r="A9" s="63" t="s">
        <v>67</v>
      </c>
      <c r="B9" s="67" t="s">
        <v>16</v>
      </c>
      <c r="C9" s="68"/>
      <c r="D9" s="69"/>
      <c r="E9" s="112"/>
      <c r="F9" s="70"/>
      <c r="G9" s="70"/>
      <c r="H9" s="111"/>
      <c r="I9" s="111" t="str">
        <f t="shared" si="3"/>
        <v/>
      </c>
      <c r="J9" s="106"/>
      <c r="K9" s="106"/>
      <c r="L9" s="106"/>
      <c r="M9" s="106"/>
      <c r="N9" s="106"/>
      <c r="O9" s="106"/>
      <c r="P9" s="106"/>
      <c r="Q9" s="106"/>
      <c r="R9" s="106"/>
      <c r="S9" s="106"/>
      <c r="T9" s="106"/>
      <c r="U9" s="106"/>
      <c r="V9" s="113"/>
      <c r="W9" s="113"/>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row>
    <row r="10" spans="1:58" s="94" customFormat="1" ht="30" customHeight="1" thickBot="1" x14ac:dyDescent="0.25">
      <c r="A10" s="63"/>
      <c r="B10" s="67"/>
      <c r="C10" s="68" t="s">
        <v>6</v>
      </c>
      <c r="D10" s="69" t="s">
        <v>68</v>
      </c>
      <c r="E10" s="112">
        <v>1</v>
      </c>
      <c r="F10" s="70">
        <v>44711</v>
      </c>
      <c r="G10" s="70">
        <v>44712</v>
      </c>
      <c r="H10" s="111"/>
      <c r="I10" s="111"/>
      <c r="J10" s="106"/>
      <c r="K10" s="106"/>
      <c r="L10" s="106"/>
      <c r="M10" s="106"/>
      <c r="N10" s="106"/>
      <c r="O10" s="106"/>
      <c r="P10" s="106"/>
      <c r="Q10" s="106"/>
      <c r="R10" s="106"/>
      <c r="S10" s="106"/>
      <c r="T10" s="106"/>
      <c r="U10" s="106"/>
      <c r="V10" s="113"/>
      <c r="W10" s="113"/>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row>
    <row r="11" spans="1:58" s="94" customFormat="1" ht="30" customHeight="1" thickBot="1" x14ac:dyDescent="0.25">
      <c r="A11" s="65"/>
      <c r="B11" s="67"/>
      <c r="C11" s="67" t="s">
        <v>7</v>
      </c>
      <c r="D11" s="69" t="s">
        <v>68</v>
      </c>
      <c r="E11" s="112">
        <v>1</v>
      </c>
      <c r="F11" s="70">
        <v>44711</v>
      </c>
      <c r="G11" s="70">
        <v>44712</v>
      </c>
      <c r="H11" s="111"/>
      <c r="I11" s="111">
        <f t="shared" si="3"/>
        <v>2</v>
      </c>
      <c r="J11" s="106"/>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row>
    <row r="12" spans="1:58" s="94" customFormat="1" ht="30" customHeight="1" thickBot="1" x14ac:dyDescent="0.25">
      <c r="A12" s="63" t="s">
        <v>69</v>
      </c>
      <c r="B12" s="67" t="s">
        <v>5</v>
      </c>
      <c r="C12" s="67"/>
      <c r="D12" s="69" t="s">
        <v>68</v>
      </c>
      <c r="E12" s="112">
        <v>1</v>
      </c>
      <c r="F12" s="70">
        <v>44712</v>
      </c>
      <c r="G12" s="70">
        <v>44718</v>
      </c>
      <c r="H12" s="111"/>
      <c r="I12" s="111">
        <f t="shared" si="3"/>
        <v>7</v>
      </c>
      <c r="J12" s="106"/>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row>
    <row r="13" spans="1:58" s="94" customFormat="1" ht="30" customHeight="1" thickBot="1" x14ac:dyDescent="0.25">
      <c r="A13" s="65"/>
      <c r="B13" s="67" t="s">
        <v>8</v>
      </c>
      <c r="C13" s="67"/>
      <c r="D13" s="69" t="s">
        <v>68</v>
      </c>
      <c r="E13" s="112">
        <v>1</v>
      </c>
      <c r="F13" s="70">
        <v>44712</v>
      </c>
      <c r="G13" s="70">
        <v>44718</v>
      </c>
      <c r="H13" s="111"/>
      <c r="I13" s="111">
        <f t="shared" si="3"/>
        <v>7</v>
      </c>
      <c r="J13" s="106"/>
      <c r="K13" s="106"/>
      <c r="L13" s="106"/>
      <c r="M13" s="106"/>
      <c r="N13" s="106"/>
      <c r="O13" s="106"/>
      <c r="P13" s="106"/>
      <c r="Q13" s="106"/>
      <c r="R13" s="106"/>
      <c r="S13" s="106"/>
      <c r="T13" s="106"/>
      <c r="U13" s="106"/>
      <c r="V13" s="106"/>
      <c r="W13" s="106"/>
      <c r="X13" s="106"/>
      <c r="Y13" s="106"/>
      <c r="Z13" s="113"/>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row>
    <row r="14" spans="1:58" s="94" customFormat="1" ht="30" customHeight="1" thickBot="1" x14ac:dyDescent="0.25">
      <c r="A14" s="65"/>
      <c r="B14" s="67" t="s">
        <v>9</v>
      </c>
      <c r="C14" s="67"/>
      <c r="D14" s="69" t="s">
        <v>68</v>
      </c>
      <c r="E14" s="112">
        <v>1</v>
      </c>
      <c r="F14" s="70">
        <v>44712</v>
      </c>
      <c r="G14" s="70">
        <v>44718</v>
      </c>
      <c r="H14" s="111"/>
      <c r="I14" s="111"/>
      <c r="J14" s="106"/>
      <c r="K14" s="106"/>
      <c r="L14" s="106"/>
      <c r="M14" s="106"/>
      <c r="N14" s="106"/>
      <c r="O14" s="106"/>
      <c r="P14" s="106"/>
      <c r="Q14" s="106"/>
      <c r="R14" s="106"/>
      <c r="S14" s="106"/>
      <c r="T14" s="106"/>
      <c r="U14" s="106"/>
      <c r="V14" s="106"/>
      <c r="W14" s="106"/>
      <c r="X14" s="106"/>
      <c r="Y14" s="106"/>
      <c r="Z14" s="113"/>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row>
    <row r="15" spans="1:58" s="94" customFormat="1" ht="30" customHeight="1" thickBot="1" x14ac:dyDescent="0.25">
      <c r="A15" s="65"/>
      <c r="B15" s="67" t="s">
        <v>10</v>
      </c>
      <c r="C15" s="67"/>
      <c r="D15" s="69" t="s">
        <v>68</v>
      </c>
      <c r="E15" s="112">
        <v>1</v>
      </c>
      <c r="F15" s="70">
        <v>44712</v>
      </c>
      <c r="G15" s="70">
        <v>44718</v>
      </c>
      <c r="H15" s="111"/>
      <c r="I15" s="111"/>
      <c r="J15" s="106"/>
      <c r="K15" s="106"/>
      <c r="L15" s="106"/>
      <c r="M15" s="106"/>
      <c r="N15" s="106"/>
      <c r="O15" s="106"/>
      <c r="P15" s="106"/>
      <c r="Q15" s="106"/>
      <c r="R15" s="106"/>
      <c r="S15" s="106"/>
      <c r="T15" s="106"/>
      <c r="U15" s="106"/>
      <c r="V15" s="106"/>
      <c r="W15" s="106"/>
      <c r="X15" s="106"/>
      <c r="Y15" s="106"/>
      <c r="Z15" s="113"/>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row>
    <row r="16" spans="1:58" s="94" customFormat="1" ht="30" customHeight="1" thickBot="1" x14ac:dyDescent="0.25">
      <c r="A16" s="63" t="s">
        <v>70</v>
      </c>
      <c r="B16" s="114" t="s">
        <v>11</v>
      </c>
      <c r="C16" s="114"/>
      <c r="D16" s="71"/>
      <c r="E16" s="115"/>
      <c r="F16" s="116"/>
      <c r="G16" s="117"/>
      <c r="H16" s="111"/>
      <c r="I16" s="111" t="str">
        <f t="shared" si="3"/>
        <v/>
      </c>
      <c r="J16" s="106"/>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row>
    <row r="17" spans="1:58" s="94" customFormat="1" ht="30" customHeight="1" thickBot="1" x14ac:dyDescent="0.25">
      <c r="A17" s="63"/>
      <c r="B17" s="72" t="s">
        <v>17</v>
      </c>
      <c r="C17" s="72"/>
      <c r="D17" s="73"/>
      <c r="E17" s="118"/>
      <c r="F17" s="74"/>
      <c r="G17" s="74"/>
      <c r="H17" s="111"/>
      <c r="I17" s="111" t="str">
        <f t="shared" si="3"/>
        <v/>
      </c>
      <c r="J17" s="106"/>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row>
    <row r="18" spans="1:58" s="94" customFormat="1" ht="30" customHeight="1" thickBot="1" x14ac:dyDescent="0.25">
      <c r="A18" s="63"/>
      <c r="B18" s="72"/>
      <c r="C18" s="72" t="s">
        <v>18</v>
      </c>
      <c r="D18" s="73" t="s">
        <v>71</v>
      </c>
      <c r="E18" s="118">
        <v>1</v>
      </c>
      <c r="F18" s="74">
        <v>44718</v>
      </c>
      <c r="G18" s="74">
        <v>44720</v>
      </c>
      <c r="H18" s="111"/>
      <c r="I18" s="111"/>
      <c r="J18" s="106"/>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6"/>
    </row>
    <row r="19" spans="1:58" s="94" customFormat="1" ht="30" customHeight="1" thickBot="1" x14ac:dyDescent="0.25">
      <c r="A19" s="65"/>
      <c r="B19" s="72"/>
      <c r="C19" s="72" t="s">
        <v>19</v>
      </c>
      <c r="D19" s="73" t="s">
        <v>71</v>
      </c>
      <c r="E19" s="118">
        <v>1</v>
      </c>
      <c r="F19" s="74">
        <v>44718</v>
      </c>
      <c r="G19" s="74">
        <v>44720</v>
      </c>
      <c r="H19" s="111"/>
      <c r="I19" s="111">
        <f t="shared" si="3"/>
        <v>3</v>
      </c>
      <c r="J19" s="106"/>
      <c r="K19" s="106"/>
      <c r="L19" s="106"/>
      <c r="M19" s="106"/>
      <c r="N19" s="106"/>
      <c r="O19" s="106"/>
      <c r="P19" s="106"/>
      <c r="Q19" s="106"/>
      <c r="R19" s="106"/>
      <c r="S19" s="106"/>
      <c r="T19" s="106"/>
      <c r="U19" s="106"/>
      <c r="V19" s="113"/>
      <c r="W19" s="113"/>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row>
    <row r="20" spans="1:58" s="94" customFormat="1" ht="30" customHeight="1" thickBot="1" x14ac:dyDescent="0.25">
      <c r="A20" s="65"/>
      <c r="B20" s="72"/>
      <c r="C20" s="72" t="s">
        <v>20</v>
      </c>
      <c r="D20" s="73" t="s">
        <v>71</v>
      </c>
      <c r="E20" s="118">
        <v>1</v>
      </c>
      <c r="F20" s="74">
        <v>44718</v>
      </c>
      <c r="G20" s="74">
        <v>44720</v>
      </c>
      <c r="H20" s="111"/>
      <c r="I20" s="111">
        <f t="shared" si="3"/>
        <v>3</v>
      </c>
      <c r="J20" s="106"/>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row>
    <row r="21" spans="1:58" s="94" customFormat="1" ht="30" customHeight="1" thickBot="1" x14ac:dyDescent="0.25">
      <c r="A21" s="65"/>
      <c r="B21" s="72"/>
      <c r="C21" s="72" t="s">
        <v>21</v>
      </c>
      <c r="D21" s="73" t="s">
        <v>71</v>
      </c>
      <c r="E21" s="118">
        <v>1</v>
      </c>
      <c r="F21" s="74">
        <v>44720</v>
      </c>
      <c r="G21" s="74">
        <v>44725</v>
      </c>
      <c r="H21" s="111"/>
      <c r="I21" s="111">
        <f t="shared" si="3"/>
        <v>6</v>
      </c>
      <c r="J21" s="106"/>
      <c r="K21" s="106"/>
      <c r="L21" s="106"/>
      <c r="M21" s="106"/>
      <c r="N21" s="106"/>
      <c r="O21" s="106"/>
      <c r="P21" s="106"/>
      <c r="Q21" s="106"/>
      <c r="R21" s="106"/>
      <c r="S21" s="106"/>
      <c r="T21" s="106"/>
      <c r="U21" s="106"/>
      <c r="V21" s="106"/>
      <c r="W21" s="106"/>
      <c r="X21" s="106"/>
      <c r="Y21" s="106"/>
      <c r="Z21" s="113"/>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row>
    <row r="22" spans="1:58" s="94" customFormat="1" ht="30" customHeight="1" thickBot="1" x14ac:dyDescent="0.25">
      <c r="A22" s="65"/>
      <c r="B22" s="72"/>
      <c r="C22" s="72" t="s">
        <v>72</v>
      </c>
      <c r="D22" s="73" t="s">
        <v>71</v>
      </c>
      <c r="E22" s="118">
        <v>1</v>
      </c>
      <c r="F22" s="74">
        <v>44725</v>
      </c>
      <c r="G22" s="74">
        <v>44727</v>
      </c>
      <c r="H22" s="111"/>
      <c r="I22" s="111">
        <f t="shared" si="3"/>
        <v>3</v>
      </c>
      <c r="J22" s="106"/>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row>
    <row r="23" spans="1:58" s="94" customFormat="1" ht="30" customHeight="1" thickBot="1" x14ac:dyDescent="0.25">
      <c r="A23" s="65"/>
      <c r="B23" s="75" t="s">
        <v>73</v>
      </c>
      <c r="C23" s="76"/>
      <c r="D23" s="77"/>
      <c r="E23" s="119"/>
      <c r="F23" s="78"/>
      <c r="G23" s="78"/>
      <c r="H23" s="111"/>
      <c r="I23" s="111" t="str">
        <f t="shared" si="3"/>
        <v/>
      </c>
      <c r="J23" s="106"/>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row>
    <row r="24" spans="1:58" s="94" customFormat="1" ht="30" customHeight="1" thickBot="1" x14ac:dyDescent="0.25">
      <c r="A24" s="65"/>
      <c r="B24" s="79" t="s">
        <v>23</v>
      </c>
      <c r="C24" s="79"/>
      <c r="D24" s="80"/>
      <c r="E24" s="120"/>
      <c r="F24" s="81"/>
      <c r="G24" s="81"/>
      <c r="H24" s="111"/>
      <c r="I24" s="111" t="str">
        <f t="shared" si="3"/>
        <v/>
      </c>
      <c r="J24" s="106"/>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row>
    <row r="25" spans="1:58" s="94" customFormat="1" ht="30" customHeight="1" thickBot="1" x14ac:dyDescent="0.25">
      <c r="A25" s="65"/>
      <c r="B25" s="79"/>
      <c r="C25" s="79" t="s">
        <v>74</v>
      </c>
      <c r="D25" s="80" t="s">
        <v>75</v>
      </c>
      <c r="E25" s="120">
        <v>1</v>
      </c>
      <c r="F25" s="81">
        <v>44727</v>
      </c>
      <c r="G25" s="81">
        <v>44730</v>
      </c>
      <c r="H25" s="111"/>
      <c r="I25" s="111">
        <f t="shared" si="3"/>
        <v>4</v>
      </c>
      <c r="J25" s="106"/>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row>
    <row r="26" spans="1:58" s="94" customFormat="1" ht="30" customHeight="1" thickBot="1" x14ac:dyDescent="0.25">
      <c r="A26" s="65"/>
      <c r="B26" s="79"/>
      <c r="C26" s="79" t="s">
        <v>25</v>
      </c>
      <c r="D26" s="80" t="s">
        <v>75</v>
      </c>
      <c r="E26" s="120">
        <v>1</v>
      </c>
      <c r="F26" s="81">
        <v>44730</v>
      </c>
      <c r="G26" s="81">
        <v>44734</v>
      </c>
      <c r="H26" s="111"/>
      <c r="I26" s="111">
        <f t="shared" si="3"/>
        <v>5</v>
      </c>
      <c r="J26" s="10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row>
    <row r="27" spans="1:58" s="94" customFormat="1" ht="30" customHeight="1" thickBot="1" x14ac:dyDescent="0.25">
      <c r="A27" s="65"/>
      <c r="B27" s="79"/>
      <c r="C27" s="79" t="s">
        <v>26</v>
      </c>
      <c r="D27" s="80" t="s">
        <v>75</v>
      </c>
      <c r="E27" s="120">
        <v>1</v>
      </c>
      <c r="F27" s="81">
        <v>44734</v>
      </c>
      <c r="G27" s="81">
        <v>44739</v>
      </c>
      <c r="H27" s="111"/>
      <c r="I27" s="111"/>
      <c r="J27" s="106"/>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row>
    <row r="28" spans="1:58" s="94" customFormat="1" ht="30" customHeight="1" thickBot="1" x14ac:dyDescent="0.25">
      <c r="A28" s="65"/>
      <c r="B28" s="79" t="s">
        <v>27</v>
      </c>
      <c r="C28" s="79"/>
      <c r="D28" s="80"/>
      <c r="E28" s="120"/>
      <c r="F28" s="81"/>
      <c r="G28" s="81"/>
      <c r="H28" s="111"/>
      <c r="I28" s="111"/>
      <c r="J28" s="106"/>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row>
    <row r="29" spans="1:58" s="94" customFormat="1" ht="30" customHeight="1" thickBot="1" x14ac:dyDescent="0.25">
      <c r="A29" s="65"/>
      <c r="B29" s="79"/>
      <c r="C29" s="79" t="s">
        <v>76</v>
      </c>
      <c r="D29" s="80" t="s">
        <v>75</v>
      </c>
      <c r="E29" s="120">
        <v>1</v>
      </c>
      <c r="F29" s="81">
        <v>44739</v>
      </c>
      <c r="G29" s="81">
        <v>44741</v>
      </c>
      <c r="H29" s="111"/>
      <c r="I29" s="111"/>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row>
    <row r="30" spans="1:58" s="94" customFormat="1" ht="30" customHeight="1" thickBot="1" x14ac:dyDescent="0.25">
      <c r="A30" s="65"/>
      <c r="B30" s="79"/>
      <c r="C30" s="79" t="s">
        <v>29</v>
      </c>
      <c r="D30" s="80" t="s">
        <v>75</v>
      </c>
      <c r="E30" s="120">
        <v>1</v>
      </c>
      <c r="F30" s="81">
        <v>44741</v>
      </c>
      <c r="G30" s="81">
        <v>44746</v>
      </c>
      <c r="H30" s="111"/>
      <c r="I30" s="111"/>
      <c r="J30" s="106"/>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row>
    <row r="31" spans="1:58" s="94" customFormat="1" ht="30" customHeight="1" thickBot="1" x14ac:dyDescent="0.25">
      <c r="A31" s="65"/>
      <c r="B31" s="79"/>
      <c r="C31" s="79" t="s">
        <v>30</v>
      </c>
      <c r="D31" s="80" t="s">
        <v>77</v>
      </c>
      <c r="E31" s="120">
        <v>1</v>
      </c>
      <c r="F31" s="81">
        <v>44746</v>
      </c>
      <c r="G31" s="81">
        <v>44748</v>
      </c>
      <c r="H31" s="111"/>
      <c r="I31" s="111"/>
      <c r="J31" s="106"/>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row>
    <row r="32" spans="1:58" s="94" customFormat="1" ht="30" customHeight="1" thickBot="1" x14ac:dyDescent="0.25">
      <c r="A32" s="65"/>
      <c r="B32" s="79"/>
      <c r="C32" s="79" t="s">
        <v>31</v>
      </c>
      <c r="D32" s="80" t="s">
        <v>77</v>
      </c>
      <c r="E32" s="120">
        <v>1</v>
      </c>
      <c r="F32" s="81">
        <v>44746</v>
      </c>
      <c r="G32" s="81">
        <v>44748</v>
      </c>
      <c r="H32" s="111"/>
      <c r="I32" s="111"/>
      <c r="J32" s="106"/>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row>
    <row r="33" spans="1:58" s="94" customFormat="1" ht="30" customHeight="1" thickBot="1" x14ac:dyDescent="0.25">
      <c r="A33" s="65"/>
      <c r="B33" s="79"/>
      <c r="C33" s="79" t="s">
        <v>32</v>
      </c>
      <c r="D33" s="80" t="s">
        <v>77</v>
      </c>
      <c r="E33" s="120">
        <v>1</v>
      </c>
      <c r="F33" s="81">
        <v>44748</v>
      </c>
      <c r="G33" s="81">
        <v>44753</v>
      </c>
      <c r="H33" s="111"/>
      <c r="I33" s="111"/>
      <c r="J33" s="106"/>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row>
    <row r="34" spans="1:58" s="94" customFormat="1" ht="30" customHeight="1" thickBot="1" x14ac:dyDescent="0.25">
      <c r="A34" s="65"/>
      <c r="B34" s="79" t="s">
        <v>78</v>
      </c>
      <c r="C34" s="79"/>
      <c r="D34" s="80" t="s">
        <v>77</v>
      </c>
      <c r="E34" s="120">
        <v>1</v>
      </c>
      <c r="F34" s="81">
        <v>44748</v>
      </c>
      <c r="G34" s="81">
        <v>44753</v>
      </c>
      <c r="H34" s="111"/>
      <c r="I34" s="111">
        <f t="shared" si="3"/>
        <v>6</v>
      </c>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row>
    <row r="35" spans="1:58" s="94" customFormat="1" ht="30" customHeight="1" thickBot="1" x14ac:dyDescent="0.25">
      <c r="A35" s="65" t="s">
        <v>79</v>
      </c>
      <c r="B35" s="121" t="s">
        <v>80</v>
      </c>
      <c r="C35" s="121"/>
      <c r="D35" s="82"/>
      <c r="E35" s="122"/>
      <c r="F35" s="123"/>
      <c r="G35" s="124"/>
      <c r="H35" s="111"/>
      <c r="I35" s="111" t="str">
        <f t="shared" si="3"/>
        <v/>
      </c>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row>
    <row r="36" spans="1:58" s="94" customFormat="1" ht="30" customHeight="1" thickBot="1" x14ac:dyDescent="0.25">
      <c r="A36" s="65"/>
      <c r="B36" s="83" t="s">
        <v>34</v>
      </c>
      <c r="C36" s="83"/>
      <c r="D36" s="84" t="s">
        <v>68</v>
      </c>
      <c r="E36" s="125">
        <v>1</v>
      </c>
      <c r="F36" s="85">
        <v>44753</v>
      </c>
      <c r="G36" s="126">
        <v>44757</v>
      </c>
      <c r="H36" s="111"/>
      <c r="I36" s="111">
        <f t="shared" si="3"/>
        <v>5</v>
      </c>
      <c r="J36" s="10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row>
    <row r="37" spans="1:58" s="94" customFormat="1" ht="30" customHeight="1" thickBot="1" x14ac:dyDescent="0.25">
      <c r="A37" s="65"/>
      <c r="B37" s="83" t="s">
        <v>35</v>
      </c>
      <c r="C37" s="83"/>
      <c r="D37" s="84" t="s">
        <v>68</v>
      </c>
      <c r="E37" s="125">
        <v>1</v>
      </c>
      <c r="F37" s="85">
        <v>44755</v>
      </c>
      <c r="G37" s="126">
        <v>44757</v>
      </c>
      <c r="H37" s="111"/>
      <c r="I37" s="111">
        <f t="shared" si="3"/>
        <v>3</v>
      </c>
      <c r="J37" s="10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row>
    <row r="38" spans="1:58" s="94" customFormat="1" ht="30" customHeight="1" thickBot="1" x14ac:dyDescent="0.25">
      <c r="A38" s="65"/>
      <c r="B38" s="83" t="s">
        <v>36</v>
      </c>
      <c r="C38" s="83"/>
      <c r="D38" s="84" t="s">
        <v>68</v>
      </c>
      <c r="E38" s="125">
        <v>1</v>
      </c>
      <c r="F38" s="85">
        <v>44753</v>
      </c>
      <c r="G38" s="126">
        <v>44757</v>
      </c>
      <c r="H38" s="111"/>
      <c r="I38" s="111">
        <f t="shared" si="3"/>
        <v>5</v>
      </c>
      <c r="J38" s="106"/>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row>
    <row r="39" spans="1:58" ht="30" customHeight="1" x14ac:dyDescent="0.2">
      <c r="H39" s="128"/>
    </row>
    <row r="40" spans="1:58" ht="30" customHeight="1" x14ac:dyDescent="0.2">
      <c r="D40" s="129"/>
      <c r="G40" s="130"/>
    </row>
    <row r="41" spans="1:58" ht="30" customHeight="1" x14ac:dyDescent="0.2">
      <c r="D41" s="131"/>
    </row>
  </sheetData>
  <mergeCells count="10">
    <mergeCell ref="AE4:AK4"/>
    <mergeCell ref="AL4:AR4"/>
    <mergeCell ref="AS4:AY4"/>
    <mergeCell ref="AZ4:BF4"/>
    <mergeCell ref="D3:E3"/>
    <mergeCell ref="F3:G3"/>
    <mergeCell ref="D4:E4"/>
    <mergeCell ref="J4:P4"/>
    <mergeCell ref="Q4:W4"/>
    <mergeCell ref="X4:AD4"/>
  </mergeCells>
  <conditionalFormatting sqref="E7:E38">
    <cfRule type="dataBar" priority="1">
      <dataBar>
        <cfvo type="num" val="0"/>
        <cfvo type="num" val="1"/>
        <color theme="0" tint="-0.249977111117893"/>
      </dataBar>
      <extLst>
        <ext xmlns:x14="http://schemas.microsoft.com/office/spreadsheetml/2009/9/main" uri="{B025F937-C7B1-47D3-B67F-A62EFF666E3E}">
          <x14:id>{65DC8F69-32C9-1C41-AE1A-5AD79A463926}</x14:id>
        </ext>
      </extLst>
    </cfRule>
  </conditionalFormatting>
  <conditionalFormatting sqref="J5:BE38">
    <cfRule type="expression" dxfId="5" priority="4">
      <formula>AND(TODAY()&gt;=J$5,TODAY()&lt;K$5)</formula>
    </cfRule>
  </conditionalFormatting>
  <conditionalFormatting sqref="J7:BE38">
    <cfRule type="expression" dxfId="4" priority="2">
      <formula>AND(task_start&lt;=J$5,ROUNDDOWN((task_end-task_start+1)*task_progress,0)+task_start-1&gt;=J$5)</formula>
    </cfRule>
    <cfRule type="expression" dxfId="3" priority="3" stopIfTrue="1">
      <formula>AND(task_end&gt;=J$5,task_start&lt;K$5)</formula>
    </cfRule>
  </conditionalFormatting>
  <conditionalFormatting sqref="BF5:BF38">
    <cfRule type="expression" dxfId="2" priority="5">
      <formula>AND(TODAY()&gt;=BF$5,TODAY()&lt;#REF!)</formula>
    </cfRule>
  </conditionalFormatting>
  <conditionalFormatting sqref="BF7:BF38">
    <cfRule type="expression" dxfId="1" priority="6">
      <formula>AND(task_start&lt;=BF$5,ROUNDDOWN((task_end-task_start+1)*task_progress,0)+task_start-1&gt;=BF$5)</formula>
    </cfRule>
    <cfRule type="expression" dxfId="0" priority="7" stopIfTrue="1">
      <formula>AND(task_end&gt;=BF$5,task_start&lt;#REF!)</formula>
    </cfRule>
  </conditionalFormatting>
  <dataValidations count="1">
    <dataValidation type="whole" operator="greaterThanOrEqual" allowBlank="1" showInputMessage="1" promptTitle="Woche anzeigen" prompt="Das Ändern dieser Zahl bewirkt ein Scrollen in der Gantt-Diagrammansicht." sqref="F4" xr:uid="{5F4E8D05-F740-0442-9047-269AD5FA1C18}">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65DC8F69-32C9-1C41-AE1A-5AD79A463926}">
            <x14:dataBar minLength="0" maxLength="100" gradient="0">
              <x14:cfvo type="num">
                <xm:f>0</xm:f>
              </x14:cfvo>
              <x14:cfvo type="num">
                <xm:f>1</xm:f>
              </x14:cfvo>
              <x14:negativeFillColor rgb="FFFF0000"/>
              <x14:axisColor rgb="FF000000"/>
            </x14:dataBar>
          </x14:cfRule>
          <xm:sqref>E7:E38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Kostenplan</vt:lpstr>
      <vt:lpstr>Projektplan</vt:lpstr>
      <vt:lpstr>Projektplan!Anzeigewoche</vt:lpstr>
      <vt:lpstr>Projektplan!Drucktitel</vt:lpstr>
      <vt:lpstr>Projektplan!Projektanfang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2022-06-02T07:13:25Z</dcterms:created>
  <dcterms:modified xsi:type="dcterms:W3CDTF">2022-07-29T09:49:01Z</dcterms:modified>
</cp:coreProperties>
</file>