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9020" yWindow="240" windowWidth="34480" windowHeight="16800" tabRatio="500"/>
  </bookViews>
  <sheets>
    <sheet name="Sheet1" sheetId="1" r:id="rId1"/>
  </sheets>
  <definedNames>
    <definedName name="max_e_net">Sheet1!$T$1</definedName>
    <definedName name="min_e_net">Sheet1!$T$2</definedName>
    <definedName name="shade_range">Sheet1!$T$3</definedName>
  </definedName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O88" i="1"/>
  <c r="O87"/>
  <c r="O86"/>
  <c r="O85"/>
  <c r="O84"/>
  <c r="O83"/>
  <c r="O82"/>
  <c r="O81"/>
  <c r="O80"/>
  <c r="O79"/>
  <c r="O78"/>
  <c r="O77"/>
  <c r="O73"/>
  <c r="O72"/>
  <c r="O71"/>
  <c r="O70"/>
  <c r="O69"/>
  <c r="O68"/>
  <c r="O67"/>
  <c r="O66"/>
  <c r="O65"/>
  <c r="O64"/>
  <c r="O63"/>
  <c r="O62"/>
  <c r="O58"/>
  <c r="O57"/>
  <c r="O56"/>
  <c r="O55"/>
  <c r="O54"/>
  <c r="O53"/>
  <c r="O52"/>
  <c r="O51"/>
  <c r="O50"/>
  <c r="O49"/>
  <c r="O48"/>
  <c r="O47"/>
  <c r="O43"/>
  <c r="O42"/>
  <c r="O41"/>
  <c r="O40"/>
  <c r="O39"/>
  <c r="O38"/>
  <c r="O37"/>
  <c r="O36"/>
  <c r="O35"/>
  <c r="O34"/>
  <c r="O33"/>
  <c r="O32"/>
  <c r="O28"/>
  <c r="O27"/>
  <c r="O26"/>
  <c r="O25"/>
  <c r="O24"/>
  <c r="O23"/>
  <c r="O22"/>
  <c r="O21"/>
  <c r="O20"/>
  <c r="O19"/>
  <c r="O18"/>
  <c r="O17"/>
  <c r="O3"/>
  <c r="O4"/>
  <c r="O5"/>
  <c r="O6"/>
  <c r="O7"/>
  <c r="O8"/>
  <c r="O9"/>
  <c r="O10"/>
  <c r="O11"/>
  <c r="O12"/>
  <c r="O13"/>
  <c r="O2"/>
  <c r="T2"/>
  <c r="T1"/>
  <c r="B88"/>
  <c r="M88"/>
  <c r="C88"/>
  <c r="F88"/>
  <c r="E88"/>
  <c r="D88"/>
  <c r="P88"/>
  <c r="L88"/>
  <c r="K88"/>
  <c r="H88"/>
  <c r="J88"/>
  <c r="G88"/>
  <c r="I88"/>
  <c r="A88"/>
  <c r="B87"/>
  <c r="M87"/>
  <c r="C87"/>
  <c r="F87"/>
  <c r="E87"/>
  <c r="D87"/>
  <c r="P87"/>
  <c r="L87"/>
  <c r="K87"/>
  <c r="H87"/>
  <c r="J87"/>
  <c r="G87"/>
  <c r="I87"/>
  <c r="A87"/>
  <c r="B86"/>
  <c r="M86"/>
  <c r="C86"/>
  <c r="F86"/>
  <c r="E86"/>
  <c r="D86"/>
  <c r="P86"/>
  <c r="L86"/>
  <c r="K86"/>
  <c r="H86"/>
  <c r="J86"/>
  <c r="G86"/>
  <c r="I86"/>
  <c r="A86"/>
  <c r="B85"/>
  <c r="M85"/>
  <c r="C85"/>
  <c r="F85"/>
  <c r="E85"/>
  <c r="D85"/>
  <c r="P85"/>
  <c r="L85"/>
  <c r="K85"/>
  <c r="H85"/>
  <c r="J85"/>
  <c r="G85"/>
  <c r="I85"/>
  <c r="A85"/>
  <c r="B84"/>
  <c r="M84"/>
  <c r="C84"/>
  <c r="F84"/>
  <c r="E84"/>
  <c r="D84"/>
  <c r="P84"/>
  <c r="L84"/>
  <c r="K84"/>
  <c r="H84"/>
  <c r="J84"/>
  <c r="G84"/>
  <c r="I84"/>
  <c r="A84"/>
  <c r="B83"/>
  <c r="M83"/>
  <c r="C83"/>
  <c r="F83"/>
  <c r="E83"/>
  <c r="D83"/>
  <c r="P83"/>
  <c r="L83"/>
  <c r="K83"/>
  <c r="H83"/>
  <c r="J83"/>
  <c r="G83"/>
  <c r="I83"/>
  <c r="A83"/>
  <c r="B82"/>
  <c r="M82"/>
  <c r="N82"/>
  <c r="C82"/>
  <c r="F82"/>
  <c r="E82"/>
  <c r="D82"/>
  <c r="P82"/>
  <c r="L82"/>
  <c r="K82"/>
  <c r="H82"/>
  <c r="J82"/>
  <c r="G82"/>
  <c r="I82"/>
  <c r="A82"/>
  <c r="B81"/>
  <c r="M81"/>
  <c r="C81"/>
  <c r="F81"/>
  <c r="E81"/>
  <c r="D81"/>
  <c r="P81"/>
  <c r="L81"/>
  <c r="K81"/>
  <c r="H81"/>
  <c r="J81"/>
  <c r="G81"/>
  <c r="I81"/>
  <c r="A81"/>
  <c r="B80"/>
  <c r="M80"/>
  <c r="C80"/>
  <c r="F80"/>
  <c r="E80"/>
  <c r="D80"/>
  <c r="P80"/>
  <c r="L80"/>
  <c r="K80"/>
  <c r="H80"/>
  <c r="J80"/>
  <c r="G80"/>
  <c r="I80"/>
  <c r="A80"/>
  <c r="B79"/>
  <c r="M79"/>
  <c r="N79"/>
  <c r="C79"/>
  <c r="F79"/>
  <c r="E79"/>
  <c r="D79"/>
  <c r="P79"/>
  <c r="L79"/>
  <c r="K79"/>
  <c r="H79"/>
  <c r="J79"/>
  <c r="G79"/>
  <c r="I79"/>
  <c r="A79"/>
  <c r="B78"/>
  <c r="M78"/>
  <c r="C78"/>
  <c r="F78"/>
  <c r="E78"/>
  <c r="D78"/>
  <c r="P78"/>
  <c r="L78"/>
  <c r="K78"/>
  <c r="H78"/>
  <c r="J78"/>
  <c r="G78"/>
  <c r="I78"/>
  <c r="A78"/>
  <c r="B77"/>
  <c r="C77"/>
  <c r="F77"/>
  <c r="E77"/>
  <c r="D77"/>
  <c r="P77"/>
  <c r="Q77"/>
  <c r="L77"/>
  <c r="K77"/>
  <c r="H77"/>
  <c r="J77"/>
  <c r="G77"/>
  <c r="I77"/>
  <c r="A77"/>
  <c r="N76"/>
  <c r="M76"/>
  <c r="L76"/>
  <c r="K76"/>
  <c r="J76"/>
  <c r="I76"/>
  <c r="H76"/>
  <c r="G76"/>
  <c r="F76"/>
  <c r="E76"/>
  <c r="D76"/>
  <c r="C76"/>
  <c r="B76"/>
  <c r="A76"/>
  <c r="B73"/>
  <c r="M73"/>
  <c r="C73"/>
  <c r="F73"/>
  <c r="E73"/>
  <c r="D73"/>
  <c r="P73"/>
  <c r="L73"/>
  <c r="K73"/>
  <c r="H73"/>
  <c r="J73"/>
  <c r="G73"/>
  <c r="I73"/>
  <c r="A73"/>
  <c r="B72"/>
  <c r="M72"/>
  <c r="C72"/>
  <c r="F72"/>
  <c r="E72"/>
  <c r="D72"/>
  <c r="P72"/>
  <c r="L72"/>
  <c r="K72"/>
  <c r="H72"/>
  <c r="J72"/>
  <c r="G72"/>
  <c r="I72"/>
  <c r="A72"/>
  <c r="B71"/>
  <c r="M71"/>
  <c r="C71"/>
  <c r="F71"/>
  <c r="E71"/>
  <c r="D71"/>
  <c r="P71"/>
  <c r="L71"/>
  <c r="K71"/>
  <c r="H71"/>
  <c r="J71"/>
  <c r="G71"/>
  <c r="I71"/>
  <c r="A71"/>
  <c r="B70"/>
  <c r="M70"/>
  <c r="C70"/>
  <c r="F70"/>
  <c r="E70"/>
  <c r="D70"/>
  <c r="P70"/>
  <c r="L70"/>
  <c r="K70"/>
  <c r="H70"/>
  <c r="J70"/>
  <c r="G70"/>
  <c r="I70"/>
  <c r="A70"/>
  <c r="B69"/>
  <c r="M69"/>
  <c r="C69"/>
  <c r="F69"/>
  <c r="E69"/>
  <c r="D69"/>
  <c r="P69"/>
  <c r="L69"/>
  <c r="K69"/>
  <c r="H69"/>
  <c r="J69"/>
  <c r="G69"/>
  <c r="I69"/>
  <c r="A69"/>
  <c r="B68"/>
  <c r="M68"/>
  <c r="C68"/>
  <c r="F68"/>
  <c r="E68"/>
  <c r="D68"/>
  <c r="P68"/>
  <c r="L68"/>
  <c r="K68"/>
  <c r="H68"/>
  <c r="J68"/>
  <c r="G68"/>
  <c r="I68"/>
  <c r="A68"/>
  <c r="B67"/>
  <c r="M67"/>
  <c r="N67"/>
  <c r="C67"/>
  <c r="F67"/>
  <c r="E67"/>
  <c r="D67"/>
  <c r="P67"/>
  <c r="L67"/>
  <c r="K67"/>
  <c r="H67"/>
  <c r="J67"/>
  <c r="G67"/>
  <c r="I67"/>
  <c r="A67"/>
  <c r="B66"/>
  <c r="M66"/>
  <c r="C66"/>
  <c r="F66"/>
  <c r="E66"/>
  <c r="D66"/>
  <c r="P66"/>
  <c r="L66"/>
  <c r="K66"/>
  <c r="H66"/>
  <c r="J66"/>
  <c r="G66"/>
  <c r="I66"/>
  <c r="A66"/>
  <c r="B65"/>
  <c r="M65"/>
  <c r="C65"/>
  <c r="F65"/>
  <c r="E65"/>
  <c r="D65"/>
  <c r="P65"/>
  <c r="L65"/>
  <c r="K65"/>
  <c r="H65"/>
  <c r="J65"/>
  <c r="G65"/>
  <c r="I65"/>
  <c r="A65"/>
  <c r="B64"/>
  <c r="M64"/>
  <c r="N64"/>
  <c r="C64"/>
  <c r="F64"/>
  <c r="E64"/>
  <c r="D64"/>
  <c r="P64"/>
  <c r="L64"/>
  <c r="K64"/>
  <c r="H64"/>
  <c r="J64"/>
  <c r="G64"/>
  <c r="I64"/>
  <c r="A64"/>
  <c r="B63"/>
  <c r="M63"/>
  <c r="C63"/>
  <c r="F63"/>
  <c r="E63"/>
  <c r="D63"/>
  <c r="P63"/>
  <c r="L63"/>
  <c r="K63"/>
  <c r="H63"/>
  <c r="J63"/>
  <c r="G63"/>
  <c r="I63"/>
  <c r="A63"/>
  <c r="B62"/>
  <c r="C62"/>
  <c r="F62"/>
  <c r="E62"/>
  <c r="D62"/>
  <c r="P62"/>
  <c r="Q62"/>
  <c r="L62"/>
  <c r="K62"/>
  <c r="H62"/>
  <c r="J62"/>
  <c r="G62"/>
  <c r="I62"/>
  <c r="A62"/>
  <c r="N61"/>
  <c r="M61"/>
  <c r="L61"/>
  <c r="K61"/>
  <c r="J61"/>
  <c r="I61"/>
  <c r="H61"/>
  <c r="G61"/>
  <c r="F61"/>
  <c r="E61"/>
  <c r="D61"/>
  <c r="C61"/>
  <c r="B61"/>
  <c r="A61"/>
  <c r="B58"/>
  <c r="M58"/>
  <c r="C58"/>
  <c r="F58"/>
  <c r="E58"/>
  <c r="D58"/>
  <c r="P58"/>
  <c r="L58"/>
  <c r="K58"/>
  <c r="H58"/>
  <c r="J58"/>
  <c r="G58"/>
  <c r="I58"/>
  <c r="A58"/>
  <c r="B57"/>
  <c r="M57"/>
  <c r="C57"/>
  <c r="F57"/>
  <c r="E57"/>
  <c r="D57"/>
  <c r="P57"/>
  <c r="L57"/>
  <c r="K57"/>
  <c r="H57"/>
  <c r="J57"/>
  <c r="G57"/>
  <c r="I57"/>
  <c r="A57"/>
  <c r="B56"/>
  <c r="M56"/>
  <c r="C56"/>
  <c r="F56"/>
  <c r="E56"/>
  <c r="D56"/>
  <c r="P56"/>
  <c r="L56"/>
  <c r="K56"/>
  <c r="H56"/>
  <c r="J56"/>
  <c r="G56"/>
  <c r="I56"/>
  <c r="A56"/>
  <c r="B55"/>
  <c r="M55"/>
  <c r="C55"/>
  <c r="F55"/>
  <c r="E55"/>
  <c r="D55"/>
  <c r="P55"/>
  <c r="L55"/>
  <c r="K55"/>
  <c r="H55"/>
  <c r="J55"/>
  <c r="G55"/>
  <c r="I55"/>
  <c r="A55"/>
  <c r="B54"/>
  <c r="M54"/>
  <c r="C54"/>
  <c r="F54"/>
  <c r="E54"/>
  <c r="D54"/>
  <c r="P54"/>
  <c r="L54"/>
  <c r="K54"/>
  <c r="H54"/>
  <c r="J54"/>
  <c r="G54"/>
  <c r="I54"/>
  <c r="A54"/>
  <c r="B53"/>
  <c r="M53"/>
  <c r="C53"/>
  <c r="F53"/>
  <c r="E53"/>
  <c r="D53"/>
  <c r="P53"/>
  <c r="L53"/>
  <c r="K53"/>
  <c r="H53"/>
  <c r="J53"/>
  <c r="G53"/>
  <c r="I53"/>
  <c r="A53"/>
  <c r="B52"/>
  <c r="M52"/>
  <c r="N52"/>
  <c r="C52"/>
  <c r="F52"/>
  <c r="E52"/>
  <c r="D52"/>
  <c r="P52"/>
  <c r="L52"/>
  <c r="K52"/>
  <c r="H52"/>
  <c r="J52"/>
  <c r="G52"/>
  <c r="I52"/>
  <c r="A52"/>
  <c r="B51"/>
  <c r="M51"/>
  <c r="C51"/>
  <c r="F51"/>
  <c r="E51"/>
  <c r="D51"/>
  <c r="P51"/>
  <c r="L51"/>
  <c r="K51"/>
  <c r="H51"/>
  <c r="J51"/>
  <c r="G51"/>
  <c r="I51"/>
  <c r="A51"/>
  <c r="B50"/>
  <c r="M50"/>
  <c r="C50"/>
  <c r="F50"/>
  <c r="E50"/>
  <c r="D50"/>
  <c r="P50"/>
  <c r="L50"/>
  <c r="K50"/>
  <c r="H50"/>
  <c r="J50"/>
  <c r="G50"/>
  <c r="I50"/>
  <c r="A50"/>
  <c r="B49"/>
  <c r="M49"/>
  <c r="N49"/>
  <c r="C49"/>
  <c r="F49"/>
  <c r="E49"/>
  <c r="D49"/>
  <c r="P49"/>
  <c r="L49"/>
  <c r="K49"/>
  <c r="H49"/>
  <c r="J49"/>
  <c r="G49"/>
  <c r="I49"/>
  <c r="A49"/>
  <c r="B48"/>
  <c r="M48"/>
  <c r="C48"/>
  <c r="F48"/>
  <c r="E48"/>
  <c r="D48"/>
  <c r="P48"/>
  <c r="L48"/>
  <c r="K48"/>
  <c r="H48"/>
  <c r="J48"/>
  <c r="G48"/>
  <c r="I48"/>
  <c r="A48"/>
  <c r="B47"/>
  <c r="C47"/>
  <c r="F47"/>
  <c r="E47"/>
  <c r="D47"/>
  <c r="P47"/>
  <c r="Q47"/>
  <c r="L47"/>
  <c r="K47"/>
  <c r="H47"/>
  <c r="J47"/>
  <c r="G47"/>
  <c r="I47"/>
  <c r="A47"/>
  <c r="N46"/>
  <c r="M46"/>
  <c r="L46"/>
  <c r="K46"/>
  <c r="J46"/>
  <c r="I46"/>
  <c r="H46"/>
  <c r="G46"/>
  <c r="F46"/>
  <c r="E46"/>
  <c r="D46"/>
  <c r="C46"/>
  <c r="B46"/>
  <c r="A46"/>
  <c r="B43"/>
  <c r="M43"/>
  <c r="C43"/>
  <c r="F43"/>
  <c r="E43"/>
  <c r="D43"/>
  <c r="P43"/>
  <c r="L43"/>
  <c r="K43"/>
  <c r="H43"/>
  <c r="J43"/>
  <c r="G43"/>
  <c r="I43"/>
  <c r="A43"/>
  <c r="B42"/>
  <c r="M42"/>
  <c r="C42"/>
  <c r="F42"/>
  <c r="E42"/>
  <c r="D42"/>
  <c r="P42"/>
  <c r="L42"/>
  <c r="K42"/>
  <c r="H42"/>
  <c r="J42"/>
  <c r="G42"/>
  <c r="I42"/>
  <c r="A42"/>
  <c r="B41"/>
  <c r="M41"/>
  <c r="C41"/>
  <c r="F41"/>
  <c r="E41"/>
  <c r="D41"/>
  <c r="P41"/>
  <c r="L41"/>
  <c r="K41"/>
  <c r="H41"/>
  <c r="J41"/>
  <c r="G41"/>
  <c r="I41"/>
  <c r="A41"/>
  <c r="B40"/>
  <c r="M40"/>
  <c r="C40"/>
  <c r="F40"/>
  <c r="E40"/>
  <c r="D40"/>
  <c r="P40"/>
  <c r="L40"/>
  <c r="K40"/>
  <c r="H40"/>
  <c r="J40"/>
  <c r="G40"/>
  <c r="I40"/>
  <c r="A40"/>
  <c r="B39"/>
  <c r="M39"/>
  <c r="C39"/>
  <c r="F39"/>
  <c r="E39"/>
  <c r="D39"/>
  <c r="P39"/>
  <c r="L39"/>
  <c r="K39"/>
  <c r="H39"/>
  <c r="J39"/>
  <c r="G39"/>
  <c r="I39"/>
  <c r="A39"/>
  <c r="B38"/>
  <c r="M38"/>
  <c r="C38"/>
  <c r="F38"/>
  <c r="E38"/>
  <c r="D38"/>
  <c r="P38"/>
  <c r="L38"/>
  <c r="K38"/>
  <c r="H38"/>
  <c r="J38"/>
  <c r="G38"/>
  <c r="I38"/>
  <c r="A38"/>
  <c r="B37"/>
  <c r="M37"/>
  <c r="N37"/>
  <c r="C37"/>
  <c r="F37"/>
  <c r="E37"/>
  <c r="D37"/>
  <c r="P37"/>
  <c r="L37"/>
  <c r="K37"/>
  <c r="H37"/>
  <c r="J37"/>
  <c r="G37"/>
  <c r="I37"/>
  <c r="A37"/>
  <c r="B36"/>
  <c r="M36"/>
  <c r="C36"/>
  <c r="F36"/>
  <c r="E36"/>
  <c r="D36"/>
  <c r="P36"/>
  <c r="L36"/>
  <c r="K36"/>
  <c r="H36"/>
  <c r="J36"/>
  <c r="G36"/>
  <c r="I36"/>
  <c r="A36"/>
  <c r="B35"/>
  <c r="M35"/>
  <c r="C35"/>
  <c r="F35"/>
  <c r="E35"/>
  <c r="D35"/>
  <c r="P35"/>
  <c r="L35"/>
  <c r="K35"/>
  <c r="H35"/>
  <c r="J35"/>
  <c r="G35"/>
  <c r="I35"/>
  <c r="A35"/>
  <c r="B34"/>
  <c r="M34"/>
  <c r="N34"/>
  <c r="C34"/>
  <c r="F34"/>
  <c r="E34"/>
  <c r="D34"/>
  <c r="P34"/>
  <c r="L34"/>
  <c r="K34"/>
  <c r="H34"/>
  <c r="J34"/>
  <c r="G34"/>
  <c r="I34"/>
  <c r="A34"/>
  <c r="B33"/>
  <c r="M33"/>
  <c r="C33"/>
  <c r="F33"/>
  <c r="E33"/>
  <c r="D33"/>
  <c r="P33"/>
  <c r="L33"/>
  <c r="K33"/>
  <c r="H33"/>
  <c r="J33"/>
  <c r="G33"/>
  <c r="I33"/>
  <c r="A33"/>
  <c r="B32"/>
  <c r="C32"/>
  <c r="F32"/>
  <c r="E32"/>
  <c r="D32"/>
  <c r="P32"/>
  <c r="Q32"/>
  <c r="L32"/>
  <c r="K32"/>
  <c r="H32"/>
  <c r="J32"/>
  <c r="G32"/>
  <c r="I32"/>
  <c r="A32"/>
  <c r="N31"/>
  <c r="M31"/>
  <c r="L31"/>
  <c r="K31"/>
  <c r="J31"/>
  <c r="I31"/>
  <c r="H31"/>
  <c r="G31"/>
  <c r="F31"/>
  <c r="E31"/>
  <c r="D31"/>
  <c r="C31"/>
  <c r="B31"/>
  <c r="A31"/>
  <c r="Q17"/>
  <c r="P18"/>
  <c r="P19"/>
  <c r="P20"/>
  <c r="P21"/>
  <c r="P22"/>
  <c r="P23"/>
  <c r="P24"/>
  <c r="P25"/>
  <c r="P26"/>
  <c r="P27"/>
  <c r="P28"/>
  <c r="P17"/>
  <c r="I18"/>
  <c r="J18"/>
  <c r="I19"/>
  <c r="J19"/>
  <c r="I20"/>
  <c r="J20"/>
  <c r="I21"/>
  <c r="J21"/>
  <c r="I22"/>
  <c r="J22"/>
  <c r="I23"/>
  <c r="J23"/>
  <c r="I24"/>
  <c r="J24"/>
  <c r="I25"/>
  <c r="J25"/>
  <c r="I26"/>
  <c r="J26"/>
  <c r="I27"/>
  <c r="J27"/>
  <c r="I28"/>
  <c r="J28"/>
  <c r="J17"/>
  <c r="I17"/>
  <c r="I2"/>
  <c r="M28"/>
  <c r="M27"/>
  <c r="M26"/>
  <c r="M25"/>
  <c r="M24"/>
  <c r="M23"/>
  <c r="N22"/>
  <c r="M22"/>
  <c r="M21"/>
  <c r="M20"/>
  <c r="N19"/>
  <c r="M19"/>
  <c r="C18"/>
  <c r="C19"/>
  <c r="C20"/>
  <c r="C21"/>
  <c r="C22"/>
  <c r="C23"/>
  <c r="C24"/>
  <c r="C25"/>
  <c r="C26"/>
  <c r="C27"/>
  <c r="C28"/>
  <c r="C17"/>
  <c r="M18"/>
  <c r="D18"/>
  <c r="D19"/>
  <c r="D20"/>
  <c r="D21"/>
  <c r="D22"/>
  <c r="D23"/>
  <c r="D24"/>
  <c r="D25"/>
  <c r="D26"/>
  <c r="D27"/>
  <c r="D28"/>
  <c r="D17"/>
  <c r="D2"/>
  <c r="B17"/>
  <c r="B18"/>
  <c r="B19"/>
  <c r="B20"/>
  <c r="B21"/>
  <c r="B22"/>
  <c r="B23"/>
  <c r="B24"/>
  <c r="B25"/>
  <c r="B26"/>
  <c r="B27"/>
  <c r="B28"/>
  <c r="K17"/>
  <c r="L17"/>
  <c r="K18"/>
  <c r="L18"/>
  <c r="K19"/>
  <c r="L19"/>
  <c r="K20"/>
  <c r="L20"/>
  <c r="K21"/>
  <c r="L21"/>
  <c r="K22"/>
  <c r="L22"/>
  <c r="K23"/>
  <c r="L23"/>
  <c r="K24"/>
  <c r="L24"/>
  <c r="K25"/>
  <c r="L25"/>
  <c r="K26"/>
  <c r="L26"/>
  <c r="K27"/>
  <c r="L27"/>
  <c r="K28"/>
  <c r="L28"/>
  <c r="E17"/>
  <c r="F17"/>
  <c r="G17"/>
  <c r="H17"/>
  <c r="E18"/>
  <c r="F18"/>
  <c r="G18"/>
  <c r="H18"/>
  <c r="E19"/>
  <c r="F19"/>
  <c r="G19"/>
  <c r="H19"/>
  <c r="E20"/>
  <c r="F20"/>
  <c r="G20"/>
  <c r="H20"/>
  <c r="E21"/>
  <c r="F21"/>
  <c r="G21"/>
  <c r="H21"/>
  <c r="E22"/>
  <c r="F22"/>
  <c r="G22"/>
  <c r="H22"/>
  <c r="E23"/>
  <c r="F23"/>
  <c r="G23"/>
  <c r="H23"/>
  <c r="E24"/>
  <c r="F24"/>
  <c r="G24"/>
  <c r="H24"/>
  <c r="E25"/>
  <c r="F25"/>
  <c r="G25"/>
  <c r="H25"/>
  <c r="E26"/>
  <c r="F26"/>
  <c r="G26"/>
  <c r="H26"/>
  <c r="E27"/>
  <c r="F27"/>
  <c r="G27"/>
  <c r="H27"/>
  <c r="E28"/>
  <c r="F28"/>
  <c r="G28"/>
  <c r="H28"/>
  <c r="A17"/>
  <c r="A18"/>
  <c r="A19"/>
  <c r="A20"/>
  <c r="A21"/>
  <c r="A22"/>
  <c r="A23"/>
  <c r="A24"/>
  <c r="A25"/>
  <c r="A26"/>
  <c r="A27"/>
  <c r="A28"/>
  <c r="B16"/>
  <c r="C16"/>
  <c r="D16"/>
  <c r="E16"/>
  <c r="F16"/>
  <c r="G16"/>
  <c r="H16"/>
  <c r="I16"/>
  <c r="J16"/>
  <c r="K16"/>
  <c r="L16"/>
  <c r="M16"/>
  <c r="N16"/>
  <c r="A16"/>
  <c r="K13"/>
  <c r="G12"/>
  <c r="K12"/>
  <c r="K11"/>
  <c r="K10"/>
  <c r="G8"/>
  <c r="L7"/>
  <c r="K7"/>
  <c r="E7"/>
  <c r="E6"/>
  <c r="L4"/>
  <c r="K4"/>
  <c r="K5"/>
  <c r="K6"/>
  <c r="C7"/>
  <c r="C8"/>
  <c r="C9"/>
  <c r="C10"/>
  <c r="C11"/>
  <c r="C12"/>
  <c r="C13"/>
  <c r="C6"/>
  <c r="E5"/>
  <c r="D5"/>
  <c r="D6"/>
  <c r="D7"/>
  <c r="E9"/>
  <c r="D9"/>
  <c r="D10"/>
  <c r="D11"/>
  <c r="E12"/>
  <c r="D12"/>
  <c r="D13"/>
  <c r="I5"/>
  <c r="J5"/>
  <c r="I6"/>
  <c r="J6"/>
  <c r="I7"/>
  <c r="J7"/>
  <c r="I8"/>
  <c r="J8"/>
  <c r="I9"/>
  <c r="J9"/>
  <c r="I10"/>
  <c r="J10"/>
  <c r="I11"/>
  <c r="J11"/>
  <c r="I12"/>
  <c r="J12"/>
  <c r="I13"/>
  <c r="J13"/>
  <c r="E4"/>
  <c r="J4"/>
  <c r="J2"/>
  <c r="D4"/>
  <c r="D3"/>
  <c r="I4"/>
</calcChain>
</file>

<file path=xl/sharedStrings.xml><?xml version="1.0" encoding="utf-8"?>
<sst xmlns="http://schemas.openxmlformats.org/spreadsheetml/2006/main" count="50" uniqueCount="37">
  <si>
    <t>A1</t>
    <phoneticPr fontId="2" type="noConversion"/>
  </si>
  <si>
    <t>Node</t>
    <phoneticPr fontId="2" type="noConversion"/>
  </si>
  <si>
    <t>Egross</t>
    <phoneticPr fontId="2" type="noConversion"/>
  </si>
  <si>
    <t>Pgross</t>
    <phoneticPr fontId="2" type="noConversion"/>
  </si>
  <si>
    <t>Egen</t>
    <phoneticPr fontId="2" type="noConversion"/>
  </si>
  <si>
    <t>Pnet</t>
    <phoneticPr fontId="2" type="noConversion"/>
  </si>
  <si>
    <t>A_S</t>
    <phoneticPr fontId="2" type="noConversion"/>
  </si>
  <si>
    <t>A2</t>
    <phoneticPr fontId="2" type="noConversion"/>
  </si>
  <si>
    <t>P1-&gt;</t>
    <phoneticPr fontId="2" type="noConversion"/>
  </si>
  <si>
    <t>P2 -&gt;</t>
    <phoneticPr fontId="2" type="noConversion"/>
  </si>
  <si>
    <t>E1-&gt;</t>
    <phoneticPr fontId="2" type="noConversion"/>
  </si>
  <si>
    <t>E2 -&gt;</t>
    <phoneticPr fontId="2" type="noConversion"/>
  </si>
  <si>
    <t>P1 &lt;-</t>
    <phoneticPr fontId="2" type="noConversion"/>
  </si>
  <si>
    <t>P2 &lt;-</t>
    <phoneticPr fontId="2" type="noConversion"/>
  </si>
  <si>
    <t>E1 &lt;-</t>
    <phoneticPr fontId="2" type="noConversion"/>
  </si>
  <si>
    <t>E2 &lt;-</t>
    <phoneticPr fontId="2" type="noConversion"/>
  </si>
  <si>
    <t>B1</t>
    <phoneticPr fontId="2" type="noConversion"/>
  </si>
  <si>
    <t>C1</t>
    <phoneticPr fontId="2" type="noConversion"/>
  </si>
  <si>
    <t>D1</t>
    <phoneticPr fontId="2" type="noConversion"/>
  </si>
  <si>
    <t>E1</t>
    <phoneticPr fontId="2" type="noConversion"/>
  </si>
  <si>
    <t>E_S</t>
    <phoneticPr fontId="2" type="noConversion"/>
  </si>
  <si>
    <t>B2</t>
    <phoneticPr fontId="2" type="noConversion"/>
  </si>
  <si>
    <t>C2</t>
    <phoneticPr fontId="2" type="noConversion"/>
  </si>
  <si>
    <t>D2</t>
    <phoneticPr fontId="2" type="noConversion"/>
  </si>
  <si>
    <t>E2</t>
    <phoneticPr fontId="2" type="noConversion"/>
  </si>
  <si>
    <t>Enet</t>
    <phoneticPr fontId="2" type="noConversion"/>
  </si>
  <si>
    <t>Round 1</t>
    <phoneticPr fontId="2" type="noConversion"/>
  </si>
  <si>
    <t>Enet diff</t>
    <phoneticPr fontId="2" type="noConversion"/>
  </si>
  <si>
    <t>Enet delta</t>
    <phoneticPr fontId="2" type="noConversion"/>
  </si>
  <si>
    <t>Round 2</t>
    <phoneticPr fontId="2" type="noConversion"/>
  </si>
  <si>
    <t>Round 3</t>
    <phoneticPr fontId="2" type="noConversion"/>
  </si>
  <si>
    <t>Round 4</t>
    <phoneticPr fontId="2" type="noConversion"/>
  </si>
  <si>
    <t>Round 5</t>
    <phoneticPr fontId="2" type="noConversion"/>
  </si>
  <si>
    <t>E_net max</t>
    <phoneticPr fontId="2" type="noConversion"/>
  </si>
  <si>
    <t>E_net_min</t>
    <phoneticPr fontId="2" type="noConversion"/>
  </si>
  <si>
    <t>Node color</t>
    <phoneticPr fontId="2" type="noConversion"/>
  </si>
  <si>
    <t>color_range</t>
    <phoneticPr fontId="2" type="noConversion"/>
  </si>
</sst>
</file>

<file path=xl/styles.xml><?xml version="1.0" encoding="utf-8"?>
<styleSheet xmlns="http://schemas.openxmlformats.org/spreadsheetml/2006/main">
  <numFmts count="13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0.0"/>
    <numFmt numFmtId="167" formatCode="0.0"/>
    <numFmt numFmtId="168" formatCode="0.0"/>
    <numFmt numFmtId="169" formatCode="0.000"/>
    <numFmt numFmtId="170" formatCode="0.000"/>
    <numFmt numFmtId="171" formatCode="0.0"/>
    <numFmt numFmtId="172" formatCode="0.0%"/>
    <numFmt numFmtId="173" formatCode="0.0%"/>
    <numFmt numFmtId="174" formatCode="0.0000000"/>
  </numFmts>
  <fonts count="3">
    <font>
      <sz val="10"/>
      <name val="Verdana"/>
    </font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165" fontId="0" fillId="0" borderId="0" xfId="0" applyNumberFormat="1"/>
    <xf numFmtId="165" fontId="0" fillId="0" borderId="0" xfId="0" applyNumberFormat="1"/>
    <xf numFmtId="167" fontId="0" fillId="0" borderId="0" xfId="0" applyNumberFormat="1"/>
    <xf numFmtId="170" fontId="0" fillId="0" borderId="0" xfId="0" applyNumberFormat="1"/>
    <xf numFmtId="168" fontId="0" fillId="0" borderId="0" xfId="0" applyNumberFormat="1"/>
    <xf numFmtId="1" fontId="0" fillId="0" borderId="0" xfId="0" applyNumberFormat="1"/>
    <xf numFmtId="171" fontId="0" fillId="0" borderId="0" xfId="0" applyNumberFormat="1"/>
    <xf numFmtId="9" fontId="0" fillId="0" borderId="0" xfId="1" applyFont="1"/>
    <xf numFmtId="173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T88"/>
  <sheetViews>
    <sheetView tabSelected="1" topLeftCell="A75" workbookViewId="0">
      <selection activeCell="T4" sqref="T4"/>
    </sheetView>
  </sheetViews>
  <sheetFormatPr baseColWidth="10" defaultRowHeight="13"/>
  <sheetData>
    <row r="1" spans="1:20">
      <c r="A1" t="s">
        <v>1</v>
      </c>
      <c r="B1" t="s">
        <v>4</v>
      </c>
      <c r="C1" t="s">
        <v>2</v>
      </c>
      <c r="D1" t="s">
        <v>25</v>
      </c>
      <c r="E1" t="s">
        <v>3</v>
      </c>
      <c r="F1" t="s">
        <v>5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35</v>
      </c>
      <c r="S1" t="s">
        <v>33</v>
      </c>
      <c r="T1">
        <f>MAX(D:D)</f>
        <v>22.894736842105264</v>
      </c>
    </row>
    <row r="2" spans="1:20">
      <c r="A2" t="s">
        <v>0</v>
      </c>
      <c r="B2">
        <v>40</v>
      </c>
      <c r="C2">
        <v>40</v>
      </c>
      <c r="D2">
        <f>C2*F2/E2</f>
        <v>20</v>
      </c>
      <c r="E2">
        <v>400</v>
      </c>
      <c r="F2">
        <v>200</v>
      </c>
      <c r="G2">
        <v>100</v>
      </c>
      <c r="H2">
        <v>100</v>
      </c>
      <c r="I2" s="1">
        <f>G2/$E2*$C2</f>
        <v>10</v>
      </c>
      <c r="J2" s="1">
        <f>H2/$E2*$C2</f>
        <v>10</v>
      </c>
      <c r="K2">
        <v>0</v>
      </c>
      <c r="L2">
        <v>0</v>
      </c>
      <c r="M2">
        <v>0</v>
      </c>
      <c r="N2">
        <v>0</v>
      </c>
      <c r="O2" s="4">
        <f>1-(D2-min_e_net)/(max_e_net-min_e_net)*shade_range</f>
        <v>0.65057471264367817</v>
      </c>
      <c r="S2" t="s">
        <v>34</v>
      </c>
      <c r="T2">
        <f>MIN(D:D)</f>
        <v>0</v>
      </c>
    </row>
    <row r="3" spans="1:20">
      <c r="A3" t="s">
        <v>6</v>
      </c>
      <c r="B3">
        <v>0</v>
      </c>
      <c r="C3">
        <v>0</v>
      </c>
      <c r="D3">
        <f>C3*F3/E3</f>
        <v>0</v>
      </c>
      <c r="E3">
        <v>90</v>
      </c>
      <c r="F3">
        <v>0</v>
      </c>
      <c r="G3">
        <v>90</v>
      </c>
      <c r="H3">
        <v>0</v>
      </c>
      <c r="I3">
        <v>0</v>
      </c>
      <c r="J3">
        <v>0</v>
      </c>
      <c r="K3">
        <v>100</v>
      </c>
      <c r="L3">
        <v>0</v>
      </c>
      <c r="M3">
        <v>0</v>
      </c>
      <c r="N3">
        <v>0</v>
      </c>
      <c r="O3" s="4">
        <f t="shared" ref="O3:O13" si="0">1-(D3-min_e_net)/(max_e_net-min_e_net)*shade_range</f>
        <v>1</v>
      </c>
      <c r="S3" t="s">
        <v>36</v>
      </c>
      <c r="T3">
        <v>0.4</v>
      </c>
    </row>
    <row r="4" spans="1:20">
      <c r="A4" t="s">
        <v>16</v>
      </c>
      <c r="B4">
        <v>20</v>
      </c>
      <c r="C4">
        <v>20</v>
      </c>
      <c r="D4" s="1">
        <f>C4*F4/E4</f>
        <v>10.256410256410257</v>
      </c>
      <c r="E4">
        <f>F4+L4+K4</f>
        <v>390</v>
      </c>
      <c r="F4">
        <v>200</v>
      </c>
      <c r="G4">
        <v>100</v>
      </c>
      <c r="H4">
        <v>0</v>
      </c>
      <c r="I4" s="1">
        <f>G4/$E4*$C4</f>
        <v>5.1282051282051277</v>
      </c>
      <c r="J4" s="1">
        <f>H4/$E4*$C4</f>
        <v>0</v>
      </c>
      <c r="K4">
        <f>0.95*G2</f>
        <v>95</v>
      </c>
      <c r="L4">
        <f>0.95*G6</f>
        <v>95</v>
      </c>
      <c r="M4">
        <v>0</v>
      </c>
      <c r="N4">
        <v>0</v>
      </c>
      <c r="O4" s="4">
        <f t="shared" si="0"/>
        <v>0.82080754494547592</v>
      </c>
    </row>
    <row r="5" spans="1:20">
      <c r="A5" t="s">
        <v>17</v>
      </c>
      <c r="B5">
        <v>0</v>
      </c>
      <c r="C5">
        <v>0</v>
      </c>
      <c r="D5" s="1">
        <f t="shared" ref="D5:D13" si="1">C5*F5/E5</f>
        <v>0</v>
      </c>
      <c r="E5">
        <f t="shared" ref="E5:E13" si="2">F5+L5+K5</f>
        <v>195</v>
      </c>
      <c r="F5">
        <v>100</v>
      </c>
      <c r="G5">
        <v>95</v>
      </c>
      <c r="H5">
        <v>0</v>
      </c>
      <c r="I5" s="1">
        <f t="shared" ref="I5:I13" si="3">G5/$E5*$C5</f>
        <v>0</v>
      </c>
      <c r="J5" s="1">
        <f t="shared" ref="J5:J13" si="4">H5/$E5*$C5</f>
        <v>0</v>
      </c>
      <c r="K5">
        <f>0.95*G4</f>
        <v>95</v>
      </c>
      <c r="L5">
        <v>0</v>
      </c>
      <c r="M5">
        <v>0</v>
      </c>
      <c r="N5">
        <v>0</v>
      </c>
      <c r="O5" s="4">
        <f t="shared" si="0"/>
        <v>1</v>
      </c>
    </row>
    <row r="6" spans="1:20">
      <c r="A6" t="s">
        <v>18</v>
      </c>
      <c r="B6">
        <v>0</v>
      </c>
      <c r="C6">
        <f>B6</f>
        <v>0</v>
      </c>
      <c r="D6" s="1">
        <f t="shared" si="1"/>
        <v>0</v>
      </c>
      <c r="E6" s="2">
        <f>SUM(F6:H6)</f>
        <v>250</v>
      </c>
      <c r="F6">
        <v>100</v>
      </c>
      <c r="G6">
        <v>100</v>
      </c>
      <c r="H6">
        <v>50</v>
      </c>
      <c r="I6" s="1">
        <f t="shared" si="3"/>
        <v>0</v>
      </c>
      <c r="J6" s="1">
        <f t="shared" si="4"/>
        <v>0</v>
      </c>
      <c r="K6" s="2">
        <f>0.95*K5</f>
        <v>90.25</v>
      </c>
      <c r="L6">
        <v>0</v>
      </c>
      <c r="M6">
        <v>0</v>
      </c>
      <c r="N6">
        <v>0</v>
      </c>
      <c r="O6" s="4">
        <f t="shared" si="0"/>
        <v>1</v>
      </c>
    </row>
    <row r="7" spans="1:20">
      <c r="A7" t="s">
        <v>19</v>
      </c>
      <c r="B7">
        <v>10</v>
      </c>
      <c r="C7">
        <f t="shared" ref="C7:C13" si="5">B7</f>
        <v>10</v>
      </c>
      <c r="D7" s="1">
        <f t="shared" si="1"/>
        <v>10</v>
      </c>
      <c r="E7">
        <f>F7</f>
        <v>200</v>
      </c>
      <c r="F7">
        <v>200</v>
      </c>
      <c r="G7">
        <v>0</v>
      </c>
      <c r="H7">
        <v>0</v>
      </c>
      <c r="I7" s="1">
        <f t="shared" si="3"/>
        <v>0</v>
      </c>
      <c r="J7" s="1">
        <f t="shared" si="4"/>
        <v>0</v>
      </c>
      <c r="K7">
        <f>0.95*H6</f>
        <v>47.5</v>
      </c>
      <c r="L7">
        <f>0.9*50</f>
        <v>45</v>
      </c>
      <c r="M7">
        <v>0</v>
      </c>
      <c r="N7">
        <v>0</v>
      </c>
      <c r="O7" s="4">
        <f t="shared" si="0"/>
        <v>0.82528735632183903</v>
      </c>
    </row>
    <row r="8" spans="1:20">
      <c r="A8" t="s">
        <v>20</v>
      </c>
      <c r="B8">
        <v>0</v>
      </c>
      <c r="C8">
        <f t="shared" si="5"/>
        <v>0</v>
      </c>
      <c r="D8" s="1">
        <v>0</v>
      </c>
      <c r="E8">
        <v>50</v>
      </c>
      <c r="F8">
        <v>0</v>
      </c>
      <c r="G8">
        <f>0.9*50</f>
        <v>45</v>
      </c>
      <c r="H8">
        <v>0</v>
      </c>
      <c r="I8" s="1">
        <f t="shared" si="3"/>
        <v>0</v>
      </c>
      <c r="J8" s="1">
        <f t="shared" si="4"/>
        <v>0</v>
      </c>
      <c r="K8">
        <v>50</v>
      </c>
      <c r="L8">
        <v>0</v>
      </c>
      <c r="M8">
        <v>0</v>
      </c>
      <c r="N8">
        <v>0</v>
      </c>
      <c r="O8" s="4">
        <f t="shared" si="0"/>
        <v>1</v>
      </c>
    </row>
    <row r="9" spans="1:20">
      <c r="A9" t="s">
        <v>7</v>
      </c>
      <c r="B9">
        <v>20</v>
      </c>
      <c r="C9">
        <f t="shared" si="5"/>
        <v>20</v>
      </c>
      <c r="D9" s="1">
        <f t="shared" si="1"/>
        <v>15.263157894736842</v>
      </c>
      <c r="E9">
        <f t="shared" si="2"/>
        <v>380</v>
      </c>
      <c r="F9">
        <v>290</v>
      </c>
      <c r="G9">
        <v>100</v>
      </c>
      <c r="H9">
        <v>100</v>
      </c>
      <c r="I9" s="1">
        <f t="shared" si="3"/>
        <v>5.2631578947368416</v>
      </c>
      <c r="J9" s="1">
        <f t="shared" si="4"/>
        <v>5.2631578947368416</v>
      </c>
      <c r="K9">
        <v>90</v>
      </c>
      <c r="L9">
        <v>0</v>
      </c>
      <c r="M9">
        <v>0</v>
      </c>
      <c r="N9">
        <v>0</v>
      </c>
      <c r="O9" s="4">
        <f t="shared" si="0"/>
        <v>0.73333333333333339</v>
      </c>
    </row>
    <row r="10" spans="1:20">
      <c r="A10" t="s">
        <v>21</v>
      </c>
      <c r="B10">
        <v>5</v>
      </c>
      <c r="C10">
        <f t="shared" si="5"/>
        <v>5</v>
      </c>
      <c r="D10" s="1">
        <f t="shared" si="1"/>
        <v>5</v>
      </c>
      <c r="E10">
        <v>150</v>
      </c>
      <c r="F10">
        <v>150</v>
      </c>
      <c r="G10">
        <v>0</v>
      </c>
      <c r="H10">
        <v>0</v>
      </c>
      <c r="I10" s="1">
        <f t="shared" si="3"/>
        <v>0</v>
      </c>
      <c r="J10" s="1">
        <f t="shared" si="4"/>
        <v>0</v>
      </c>
      <c r="K10">
        <f>G9*0.95</f>
        <v>95</v>
      </c>
      <c r="L10">
        <v>0</v>
      </c>
      <c r="M10">
        <v>0</v>
      </c>
      <c r="N10">
        <v>0</v>
      </c>
      <c r="O10" s="4">
        <f t="shared" si="0"/>
        <v>0.91264367816091951</v>
      </c>
    </row>
    <row r="11" spans="1:20">
      <c r="A11" t="s">
        <v>22</v>
      </c>
      <c r="B11">
        <v>0</v>
      </c>
      <c r="C11">
        <f t="shared" si="5"/>
        <v>0</v>
      </c>
      <c r="D11" s="1">
        <f t="shared" si="1"/>
        <v>0</v>
      </c>
      <c r="E11">
        <v>195</v>
      </c>
      <c r="F11">
        <v>100</v>
      </c>
      <c r="G11">
        <v>95</v>
      </c>
      <c r="H11">
        <v>0</v>
      </c>
      <c r="I11" s="1">
        <f t="shared" si="3"/>
        <v>0</v>
      </c>
      <c r="J11" s="1">
        <f t="shared" si="4"/>
        <v>0</v>
      </c>
      <c r="K11">
        <f>H9*0.95</f>
        <v>95</v>
      </c>
      <c r="L11">
        <v>0</v>
      </c>
      <c r="M11">
        <v>0</v>
      </c>
      <c r="N11">
        <v>0</v>
      </c>
      <c r="O11" s="4">
        <f t="shared" si="0"/>
        <v>1</v>
      </c>
    </row>
    <row r="12" spans="1:20">
      <c r="A12" t="s">
        <v>23</v>
      </c>
      <c r="B12">
        <v>0</v>
      </c>
      <c r="C12">
        <f t="shared" si="5"/>
        <v>0</v>
      </c>
      <c r="D12" s="1">
        <f t="shared" si="1"/>
        <v>0</v>
      </c>
      <c r="E12" s="3">
        <f t="shared" si="2"/>
        <v>190.25</v>
      </c>
      <c r="F12">
        <v>100</v>
      </c>
      <c r="G12" s="3">
        <f>E12-F12</f>
        <v>90.25</v>
      </c>
      <c r="H12">
        <v>0</v>
      </c>
      <c r="I12" s="1">
        <f t="shared" si="3"/>
        <v>0</v>
      </c>
      <c r="J12" s="1">
        <f t="shared" si="4"/>
        <v>0</v>
      </c>
      <c r="K12" s="3">
        <f>0.95*G11</f>
        <v>90.25</v>
      </c>
      <c r="L12">
        <v>0</v>
      </c>
      <c r="M12">
        <v>0</v>
      </c>
      <c r="N12">
        <v>0</v>
      </c>
      <c r="O12" s="4">
        <f t="shared" si="0"/>
        <v>1</v>
      </c>
    </row>
    <row r="13" spans="1:20">
      <c r="A13" t="s">
        <v>24</v>
      </c>
      <c r="B13">
        <v>10</v>
      </c>
      <c r="C13">
        <f t="shared" si="5"/>
        <v>10</v>
      </c>
      <c r="D13" s="1">
        <f t="shared" si="1"/>
        <v>7.5</v>
      </c>
      <c r="E13">
        <v>200</v>
      </c>
      <c r="F13">
        <v>150</v>
      </c>
      <c r="G13">
        <v>50</v>
      </c>
      <c r="H13">
        <v>0</v>
      </c>
      <c r="I13" s="1">
        <f t="shared" si="3"/>
        <v>2.5</v>
      </c>
      <c r="J13" s="1">
        <f t="shared" si="4"/>
        <v>0</v>
      </c>
      <c r="K13" s="3">
        <f>0.95*G12</f>
        <v>85.737499999999997</v>
      </c>
      <c r="L13">
        <v>0</v>
      </c>
      <c r="M13">
        <v>0</v>
      </c>
      <c r="N13">
        <v>0</v>
      </c>
      <c r="O13" s="4">
        <f t="shared" si="0"/>
        <v>0.86896551724137927</v>
      </c>
    </row>
    <row r="15" spans="1:20">
      <c r="A15" t="s">
        <v>26</v>
      </c>
    </row>
    <row r="16" spans="1:20">
      <c r="A16" t="str">
        <f>A1</f>
        <v>Node</v>
      </c>
      <c r="B16" t="str">
        <f t="shared" ref="B16:N16" si="6">B1</f>
        <v>Egen</v>
      </c>
      <c r="C16" t="str">
        <f t="shared" si="6"/>
        <v>Egross</v>
      </c>
      <c r="D16" t="str">
        <f t="shared" si="6"/>
        <v>Enet</v>
      </c>
      <c r="E16" t="str">
        <f t="shared" si="6"/>
        <v>Pgross</v>
      </c>
      <c r="F16" t="str">
        <f t="shared" si="6"/>
        <v>Pnet</v>
      </c>
      <c r="G16" t="str">
        <f t="shared" si="6"/>
        <v>P1-&gt;</v>
      </c>
      <c r="H16" t="str">
        <f t="shared" si="6"/>
        <v>P2 -&gt;</v>
      </c>
      <c r="I16" t="str">
        <f t="shared" si="6"/>
        <v>E1-&gt;</v>
      </c>
      <c r="J16" t="str">
        <f t="shared" si="6"/>
        <v>E2 -&gt;</v>
      </c>
      <c r="K16" t="str">
        <f t="shared" si="6"/>
        <v>P1 &lt;-</v>
      </c>
      <c r="L16" t="str">
        <f t="shared" si="6"/>
        <v>P2 &lt;-</v>
      </c>
      <c r="M16" t="str">
        <f t="shared" si="6"/>
        <v>E1 &lt;-</v>
      </c>
      <c r="N16" t="str">
        <f t="shared" si="6"/>
        <v>E2 &lt;-</v>
      </c>
      <c r="O16" t="s">
        <v>35</v>
      </c>
      <c r="P16" t="s">
        <v>27</v>
      </c>
      <c r="Q16" t="s">
        <v>28</v>
      </c>
    </row>
    <row r="17" spans="1:17">
      <c r="A17" t="str">
        <f t="shared" ref="A17:B32" si="7">A2</f>
        <v>A1</v>
      </c>
      <c r="B17">
        <f t="shared" si="7"/>
        <v>40</v>
      </c>
      <c r="C17" s="7">
        <f>B17+M17+N17</f>
        <v>40</v>
      </c>
      <c r="D17" s="7">
        <f>C17*F17/E17</f>
        <v>20</v>
      </c>
      <c r="E17" s="6">
        <f t="shared" ref="E17:H17" si="8">E2</f>
        <v>400</v>
      </c>
      <c r="F17" s="6">
        <f t="shared" si="8"/>
        <v>200</v>
      </c>
      <c r="G17" s="6">
        <f t="shared" si="8"/>
        <v>100</v>
      </c>
      <c r="H17">
        <f t="shared" si="8"/>
        <v>100</v>
      </c>
      <c r="I17" s="2">
        <f>G17/$E17*$C17</f>
        <v>10</v>
      </c>
      <c r="J17" s="2">
        <f>H17/$E17*$C17</f>
        <v>10</v>
      </c>
      <c r="K17" s="5">
        <f t="shared" ref="K17:L17" si="9">K2</f>
        <v>0</v>
      </c>
      <c r="L17" s="5">
        <f t="shared" si="9"/>
        <v>0</v>
      </c>
      <c r="M17">
        <v>0</v>
      </c>
      <c r="N17">
        <v>0</v>
      </c>
      <c r="O17" s="4">
        <f>1-(D17-min_e_net)/(max_e_net-min_e_net)*shade_range</f>
        <v>0.65057471264367817</v>
      </c>
      <c r="P17" s="7">
        <f>ABS(D17-D2)</f>
        <v>0</v>
      </c>
      <c r="Q17" s="8">
        <f>SUM(P17:P28)/SUM(B17:B28)</f>
        <v>0.14971682987877319</v>
      </c>
    </row>
    <row r="18" spans="1:17">
      <c r="A18" t="str">
        <f t="shared" si="7"/>
        <v>A_S</v>
      </c>
      <c r="B18">
        <f t="shared" si="7"/>
        <v>0</v>
      </c>
      <c r="C18" s="7">
        <f t="shared" ref="C18:C28" si="10">B18+M18+N18</f>
        <v>10</v>
      </c>
      <c r="D18" s="7">
        <f t="shared" ref="D18:D28" si="11">C18*F18/E18</f>
        <v>0</v>
      </c>
      <c r="E18" s="6">
        <f t="shared" ref="E18:H18" si="12">E3</f>
        <v>90</v>
      </c>
      <c r="F18" s="6">
        <f t="shared" si="12"/>
        <v>0</v>
      </c>
      <c r="G18" s="6">
        <f t="shared" si="12"/>
        <v>90</v>
      </c>
      <c r="H18">
        <f t="shared" si="12"/>
        <v>0</v>
      </c>
      <c r="I18" s="2">
        <f t="shared" ref="I18:I28" si="13">G18/$E18*$C18</f>
        <v>10</v>
      </c>
      <c r="J18" s="2">
        <f t="shared" ref="J18:J28" si="14">H18/$E18*$C18</f>
        <v>0</v>
      </c>
      <c r="K18" s="5">
        <f t="shared" ref="K18:L18" si="15">K3</f>
        <v>100</v>
      </c>
      <c r="L18" s="5">
        <f t="shared" si="15"/>
        <v>0</v>
      </c>
      <c r="M18" s="2">
        <f>I2</f>
        <v>10</v>
      </c>
      <c r="N18">
        <v>0</v>
      </c>
      <c r="O18" s="4">
        <f t="shared" ref="O18:O28" si="16">1-(D18-min_e_net)/(max_e_net-min_e_net)*shade_range</f>
        <v>1</v>
      </c>
      <c r="P18" s="7">
        <f t="shared" ref="P18:P28" si="17">ABS(D18-D3)</f>
        <v>0</v>
      </c>
    </row>
    <row r="19" spans="1:17">
      <c r="A19" t="str">
        <f t="shared" si="7"/>
        <v>B1</v>
      </c>
      <c r="B19">
        <f t="shared" si="7"/>
        <v>20</v>
      </c>
      <c r="C19" s="7">
        <f t="shared" si="10"/>
        <v>30</v>
      </c>
      <c r="D19" s="7">
        <f t="shared" si="11"/>
        <v>15.384615384615385</v>
      </c>
      <c r="E19" s="6">
        <f t="shared" ref="E19:H19" si="18">E4</f>
        <v>390</v>
      </c>
      <c r="F19" s="6">
        <f t="shared" si="18"/>
        <v>200</v>
      </c>
      <c r="G19" s="6">
        <f t="shared" si="18"/>
        <v>100</v>
      </c>
      <c r="H19">
        <f t="shared" si="18"/>
        <v>0</v>
      </c>
      <c r="I19" s="2">
        <f t="shared" si="13"/>
        <v>7.6923076923076916</v>
      </c>
      <c r="J19" s="2">
        <f t="shared" si="14"/>
        <v>0</v>
      </c>
      <c r="K19" s="5">
        <f t="shared" ref="K19:L19" si="19">K4</f>
        <v>95</v>
      </c>
      <c r="L19" s="5">
        <f t="shared" si="19"/>
        <v>95</v>
      </c>
      <c r="M19" s="2">
        <f>J2</f>
        <v>10</v>
      </c>
      <c r="N19" s="2">
        <f>I6</f>
        <v>0</v>
      </c>
      <c r="O19" s="4">
        <f t="shared" si="16"/>
        <v>0.73121131741821399</v>
      </c>
      <c r="P19" s="7">
        <f t="shared" si="17"/>
        <v>5.1282051282051277</v>
      </c>
    </row>
    <row r="20" spans="1:17">
      <c r="A20" t="str">
        <f t="shared" si="7"/>
        <v>C1</v>
      </c>
      <c r="B20">
        <f t="shared" si="7"/>
        <v>0</v>
      </c>
      <c r="C20" s="7">
        <f t="shared" si="10"/>
        <v>5.1282051282051277</v>
      </c>
      <c r="D20" s="7">
        <f t="shared" si="11"/>
        <v>2.6298487836949374</v>
      </c>
      <c r="E20" s="6">
        <f t="shared" ref="E20:H20" si="20">E5</f>
        <v>195</v>
      </c>
      <c r="F20" s="6">
        <f t="shared" si="20"/>
        <v>100</v>
      </c>
      <c r="G20" s="6">
        <f t="shared" si="20"/>
        <v>95</v>
      </c>
      <c r="H20">
        <f t="shared" si="20"/>
        <v>0</v>
      </c>
      <c r="I20" s="2">
        <f t="shared" si="13"/>
        <v>2.4983563445101904</v>
      </c>
      <c r="J20" s="2">
        <f t="shared" si="14"/>
        <v>0</v>
      </c>
      <c r="K20" s="5">
        <f t="shared" ref="K20:L20" si="21">K5</f>
        <v>95</v>
      </c>
      <c r="L20" s="5">
        <f t="shared" si="21"/>
        <v>0</v>
      </c>
      <c r="M20" s="2">
        <f>I4</f>
        <v>5.1282051282051277</v>
      </c>
      <c r="N20">
        <v>0</v>
      </c>
      <c r="O20" s="4">
        <f t="shared" si="16"/>
        <v>0.95405321665268616</v>
      </c>
      <c r="P20" s="7">
        <f t="shared" si="17"/>
        <v>2.6298487836949374</v>
      </c>
    </row>
    <row r="21" spans="1:17">
      <c r="A21" t="str">
        <f t="shared" si="7"/>
        <v>D1</v>
      </c>
      <c r="B21">
        <f t="shared" si="7"/>
        <v>0</v>
      </c>
      <c r="C21" s="7">
        <f t="shared" si="10"/>
        <v>0</v>
      </c>
      <c r="D21" s="7">
        <f t="shared" si="11"/>
        <v>0</v>
      </c>
      <c r="E21" s="6">
        <f t="shared" ref="E21:H21" si="22">E6</f>
        <v>250</v>
      </c>
      <c r="F21" s="6">
        <f t="shared" si="22"/>
        <v>100</v>
      </c>
      <c r="G21" s="6">
        <f t="shared" si="22"/>
        <v>100</v>
      </c>
      <c r="H21">
        <f t="shared" si="22"/>
        <v>50</v>
      </c>
      <c r="I21" s="2">
        <f t="shared" si="13"/>
        <v>0</v>
      </c>
      <c r="J21" s="2">
        <f t="shared" si="14"/>
        <v>0</v>
      </c>
      <c r="K21" s="5">
        <f t="shared" ref="K21:L21" si="23">K6</f>
        <v>90.25</v>
      </c>
      <c r="L21" s="5">
        <f t="shared" si="23"/>
        <v>0</v>
      </c>
      <c r="M21" s="2">
        <f>I5</f>
        <v>0</v>
      </c>
      <c r="N21">
        <v>0</v>
      </c>
      <c r="O21" s="4">
        <f t="shared" si="16"/>
        <v>1</v>
      </c>
      <c r="P21" s="7">
        <f t="shared" si="17"/>
        <v>0</v>
      </c>
    </row>
    <row r="22" spans="1:17">
      <c r="A22" t="str">
        <f t="shared" si="7"/>
        <v>E1</v>
      </c>
      <c r="B22">
        <f t="shared" si="7"/>
        <v>10</v>
      </c>
      <c r="C22" s="7">
        <f t="shared" si="10"/>
        <v>10</v>
      </c>
      <c r="D22" s="7">
        <f t="shared" si="11"/>
        <v>10</v>
      </c>
      <c r="E22" s="6">
        <f t="shared" ref="E22:H22" si="24">E7</f>
        <v>200</v>
      </c>
      <c r="F22" s="6">
        <f t="shared" si="24"/>
        <v>200</v>
      </c>
      <c r="G22" s="6">
        <f t="shared" si="24"/>
        <v>0</v>
      </c>
      <c r="H22">
        <f t="shared" si="24"/>
        <v>0</v>
      </c>
      <c r="I22" s="2">
        <f t="shared" si="13"/>
        <v>0</v>
      </c>
      <c r="J22" s="2">
        <f t="shared" si="14"/>
        <v>0</v>
      </c>
      <c r="K22" s="5">
        <f t="shared" ref="K22:L22" si="25">K7</f>
        <v>47.5</v>
      </c>
      <c r="L22" s="5">
        <f t="shared" si="25"/>
        <v>45</v>
      </c>
      <c r="M22" s="2">
        <f>J6</f>
        <v>0</v>
      </c>
      <c r="N22" s="2">
        <f>I8</f>
        <v>0</v>
      </c>
      <c r="O22" s="4">
        <f t="shared" si="16"/>
        <v>0.82528735632183903</v>
      </c>
      <c r="P22" s="7">
        <f t="shared" si="17"/>
        <v>0</v>
      </c>
    </row>
    <row r="23" spans="1:17">
      <c r="A23" t="str">
        <f t="shared" si="7"/>
        <v>E_S</v>
      </c>
      <c r="B23">
        <f t="shared" si="7"/>
        <v>0</v>
      </c>
      <c r="C23" s="7">
        <f t="shared" si="10"/>
        <v>2.5</v>
      </c>
      <c r="D23" s="7">
        <f t="shared" si="11"/>
        <v>0</v>
      </c>
      <c r="E23" s="6">
        <f t="shared" ref="E23:H23" si="26">E8</f>
        <v>50</v>
      </c>
      <c r="F23" s="6">
        <f t="shared" si="26"/>
        <v>0</v>
      </c>
      <c r="G23" s="6">
        <f t="shared" si="26"/>
        <v>45</v>
      </c>
      <c r="H23">
        <f t="shared" si="26"/>
        <v>0</v>
      </c>
      <c r="I23" s="2">
        <f t="shared" si="13"/>
        <v>2.25</v>
      </c>
      <c r="J23" s="2">
        <f t="shared" si="14"/>
        <v>0</v>
      </c>
      <c r="K23" s="5">
        <f t="shared" ref="K23:L23" si="27">K8</f>
        <v>50</v>
      </c>
      <c r="L23" s="5">
        <f t="shared" si="27"/>
        <v>0</v>
      </c>
      <c r="M23" s="2">
        <f>I13</f>
        <v>2.5</v>
      </c>
      <c r="N23">
        <v>0</v>
      </c>
      <c r="O23" s="4">
        <f t="shared" si="16"/>
        <v>1</v>
      </c>
      <c r="P23" s="7">
        <f t="shared" si="17"/>
        <v>0</v>
      </c>
    </row>
    <row r="24" spans="1:17">
      <c r="A24" t="str">
        <f t="shared" si="7"/>
        <v>A2</v>
      </c>
      <c r="B24">
        <f t="shared" si="7"/>
        <v>20</v>
      </c>
      <c r="C24" s="7">
        <f t="shared" si="10"/>
        <v>20</v>
      </c>
      <c r="D24" s="7">
        <f t="shared" si="11"/>
        <v>15.263157894736842</v>
      </c>
      <c r="E24" s="6">
        <f t="shared" ref="E24:H24" si="28">E9</f>
        <v>380</v>
      </c>
      <c r="F24" s="6">
        <f t="shared" si="28"/>
        <v>290</v>
      </c>
      <c r="G24" s="6">
        <f t="shared" si="28"/>
        <v>100</v>
      </c>
      <c r="H24">
        <f t="shared" si="28"/>
        <v>100</v>
      </c>
      <c r="I24" s="2">
        <f t="shared" si="13"/>
        <v>5.2631578947368416</v>
      </c>
      <c r="J24" s="2">
        <f t="shared" si="14"/>
        <v>5.2631578947368416</v>
      </c>
      <c r="K24" s="5">
        <f t="shared" ref="K24:L24" si="29">K9</f>
        <v>90</v>
      </c>
      <c r="L24" s="5">
        <f t="shared" si="29"/>
        <v>0</v>
      </c>
      <c r="M24">
        <f>I3</f>
        <v>0</v>
      </c>
      <c r="N24">
        <v>0</v>
      </c>
      <c r="O24" s="4">
        <f t="shared" si="16"/>
        <v>0.73333333333333339</v>
      </c>
      <c r="P24" s="7">
        <f t="shared" si="17"/>
        <v>0</v>
      </c>
    </row>
    <row r="25" spans="1:17">
      <c r="A25" t="str">
        <f t="shared" si="7"/>
        <v>B2</v>
      </c>
      <c r="B25">
        <f t="shared" si="7"/>
        <v>5</v>
      </c>
      <c r="C25" s="7">
        <f t="shared" si="10"/>
        <v>10.263157894736842</v>
      </c>
      <c r="D25" s="7">
        <f t="shared" si="11"/>
        <v>10.263157894736842</v>
      </c>
      <c r="E25" s="6">
        <f t="shared" ref="E25:H25" si="30">E10</f>
        <v>150</v>
      </c>
      <c r="F25" s="6">
        <f t="shared" si="30"/>
        <v>150</v>
      </c>
      <c r="G25" s="6">
        <f t="shared" si="30"/>
        <v>0</v>
      </c>
      <c r="H25">
        <f t="shared" si="30"/>
        <v>0</v>
      </c>
      <c r="I25" s="2">
        <f t="shared" si="13"/>
        <v>0</v>
      </c>
      <c r="J25" s="2">
        <f t="shared" si="14"/>
        <v>0</v>
      </c>
      <c r="K25" s="5">
        <f t="shared" ref="K25:L25" si="31">K10</f>
        <v>95</v>
      </c>
      <c r="L25" s="5">
        <f t="shared" si="31"/>
        <v>0</v>
      </c>
      <c r="M25" s="2">
        <f>I9</f>
        <v>5.2631578947368416</v>
      </c>
      <c r="N25">
        <v>0</v>
      </c>
      <c r="O25" s="4">
        <f t="shared" si="16"/>
        <v>0.82068965517241377</v>
      </c>
      <c r="P25" s="7">
        <f t="shared" si="17"/>
        <v>5.2631578947368425</v>
      </c>
    </row>
    <row r="26" spans="1:17">
      <c r="A26" t="str">
        <f t="shared" si="7"/>
        <v>C2</v>
      </c>
      <c r="B26">
        <f t="shared" si="7"/>
        <v>0</v>
      </c>
      <c r="C26" s="7">
        <f t="shared" si="10"/>
        <v>5.2631578947368416</v>
      </c>
      <c r="D26" s="7">
        <f t="shared" si="11"/>
        <v>2.6990553306342777</v>
      </c>
      <c r="E26" s="6">
        <f t="shared" ref="E26:H26" si="32">E11</f>
        <v>195</v>
      </c>
      <c r="F26" s="6">
        <f t="shared" si="32"/>
        <v>100</v>
      </c>
      <c r="G26" s="6">
        <f t="shared" si="32"/>
        <v>95</v>
      </c>
      <c r="H26">
        <f t="shared" si="32"/>
        <v>0</v>
      </c>
      <c r="I26" s="2">
        <f t="shared" si="13"/>
        <v>2.5641025641025639</v>
      </c>
      <c r="J26" s="2">
        <f t="shared" si="14"/>
        <v>0</v>
      </c>
      <c r="K26" s="5">
        <f t="shared" ref="K26:L26" si="33">K11</f>
        <v>95</v>
      </c>
      <c r="L26" s="5">
        <f t="shared" si="33"/>
        <v>0</v>
      </c>
      <c r="M26" s="2">
        <f>J9</f>
        <v>5.2631578947368416</v>
      </c>
      <c r="N26">
        <v>0</v>
      </c>
      <c r="O26" s="4">
        <f t="shared" si="16"/>
        <v>0.95284409077512522</v>
      </c>
      <c r="P26" s="7">
        <f t="shared" si="17"/>
        <v>2.6990553306342777</v>
      </c>
    </row>
    <row r="27" spans="1:17">
      <c r="A27" t="str">
        <f t="shared" si="7"/>
        <v>D2</v>
      </c>
      <c r="B27">
        <f t="shared" si="7"/>
        <v>0</v>
      </c>
      <c r="C27" s="7">
        <f t="shared" si="10"/>
        <v>0</v>
      </c>
      <c r="D27" s="7">
        <f t="shared" si="11"/>
        <v>0</v>
      </c>
      <c r="E27" s="7">
        <f t="shared" ref="E27:H27" si="34">E12</f>
        <v>190.25</v>
      </c>
      <c r="F27" s="6">
        <f t="shared" si="34"/>
        <v>100</v>
      </c>
      <c r="G27" s="7">
        <f t="shared" si="34"/>
        <v>90.25</v>
      </c>
      <c r="H27">
        <f t="shared" si="34"/>
        <v>0</v>
      </c>
      <c r="I27" s="2">
        <f t="shared" si="13"/>
        <v>0</v>
      </c>
      <c r="J27" s="2">
        <f t="shared" si="14"/>
        <v>0</v>
      </c>
      <c r="K27" s="5">
        <f t="shared" ref="K27:L27" si="35">K12</f>
        <v>90.25</v>
      </c>
      <c r="L27" s="5">
        <f t="shared" si="35"/>
        <v>0</v>
      </c>
      <c r="M27" s="2">
        <f>I11</f>
        <v>0</v>
      </c>
      <c r="N27">
        <v>0</v>
      </c>
      <c r="O27" s="4">
        <f t="shared" si="16"/>
        <v>1</v>
      </c>
      <c r="P27" s="7">
        <f t="shared" si="17"/>
        <v>0</v>
      </c>
    </row>
    <row r="28" spans="1:17">
      <c r="A28" t="str">
        <f t="shared" si="7"/>
        <v>E2</v>
      </c>
      <c r="B28">
        <f t="shared" si="7"/>
        <v>10</v>
      </c>
      <c r="C28" s="7">
        <f t="shared" si="10"/>
        <v>10</v>
      </c>
      <c r="D28" s="7">
        <f t="shared" si="11"/>
        <v>7.5</v>
      </c>
      <c r="E28" s="6">
        <f t="shared" ref="E28:H28" si="36">E13</f>
        <v>200</v>
      </c>
      <c r="F28" s="6">
        <f t="shared" si="36"/>
        <v>150</v>
      </c>
      <c r="G28" s="6">
        <f t="shared" si="36"/>
        <v>50</v>
      </c>
      <c r="H28">
        <f t="shared" si="36"/>
        <v>0</v>
      </c>
      <c r="I28" s="2">
        <f t="shared" si="13"/>
        <v>2.5</v>
      </c>
      <c r="J28" s="2">
        <f t="shared" si="14"/>
        <v>0</v>
      </c>
      <c r="K28" s="5">
        <f t="shared" ref="K28:L28" si="37">K13</f>
        <v>85.737499999999997</v>
      </c>
      <c r="L28" s="5">
        <f t="shared" si="37"/>
        <v>0</v>
      </c>
      <c r="M28" s="2">
        <f>I12</f>
        <v>0</v>
      </c>
      <c r="N28">
        <v>0</v>
      </c>
      <c r="O28" s="4">
        <f t="shared" si="16"/>
        <v>0.86896551724137927</v>
      </c>
      <c r="P28" s="7">
        <f t="shared" si="17"/>
        <v>0</v>
      </c>
    </row>
    <row r="30" spans="1:17">
      <c r="A30" t="s">
        <v>29</v>
      </c>
    </row>
    <row r="31" spans="1:17">
      <c r="A31" t="str">
        <f>A16</f>
        <v>Node</v>
      </c>
      <c r="B31" t="str">
        <f t="shared" ref="B31:N31" si="38">B16</f>
        <v>Egen</v>
      </c>
      <c r="C31" t="str">
        <f t="shared" si="38"/>
        <v>Egross</v>
      </c>
      <c r="D31" t="str">
        <f t="shared" si="38"/>
        <v>Enet</v>
      </c>
      <c r="E31" t="str">
        <f t="shared" si="38"/>
        <v>Pgross</v>
      </c>
      <c r="F31" t="str">
        <f t="shared" si="38"/>
        <v>Pnet</v>
      </c>
      <c r="G31" t="str">
        <f t="shared" si="38"/>
        <v>P1-&gt;</v>
      </c>
      <c r="H31" t="str">
        <f t="shared" si="38"/>
        <v>P2 -&gt;</v>
      </c>
      <c r="I31" t="str">
        <f t="shared" si="38"/>
        <v>E1-&gt;</v>
      </c>
      <c r="J31" t="str">
        <f t="shared" si="38"/>
        <v>E2 -&gt;</v>
      </c>
      <c r="K31" t="str">
        <f t="shared" si="38"/>
        <v>P1 &lt;-</v>
      </c>
      <c r="L31" t="str">
        <f t="shared" si="38"/>
        <v>P2 &lt;-</v>
      </c>
      <c r="M31" t="str">
        <f t="shared" si="38"/>
        <v>E1 &lt;-</v>
      </c>
      <c r="N31" t="str">
        <f t="shared" si="38"/>
        <v>E2 &lt;-</v>
      </c>
      <c r="O31" t="s">
        <v>35</v>
      </c>
      <c r="P31" t="s">
        <v>27</v>
      </c>
      <c r="Q31" t="s">
        <v>28</v>
      </c>
    </row>
    <row r="32" spans="1:17">
      <c r="A32" t="str">
        <f t="shared" ref="A32:B32" si="39">A17</f>
        <v>A1</v>
      </c>
      <c r="B32">
        <f t="shared" si="39"/>
        <v>40</v>
      </c>
      <c r="C32" s="7">
        <f>B32+M32+N32</f>
        <v>40</v>
      </c>
      <c r="D32" s="7">
        <f>C32*F32/E32</f>
        <v>20</v>
      </c>
      <c r="E32" s="6">
        <f t="shared" ref="E32:H32" si="40">E17</f>
        <v>400</v>
      </c>
      <c r="F32" s="6">
        <f t="shared" si="40"/>
        <v>200</v>
      </c>
      <c r="G32" s="6">
        <f t="shared" si="40"/>
        <v>100</v>
      </c>
      <c r="H32">
        <f t="shared" si="40"/>
        <v>100</v>
      </c>
      <c r="I32" s="2">
        <f>G32/$E32*$C32</f>
        <v>10</v>
      </c>
      <c r="J32" s="2">
        <f>H32/$E32*$C32</f>
        <v>10</v>
      </c>
      <c r="K32" s="5">
        <f t="shared" ref="K32:L32" si="41">K17</f>
        <v>0</v>
      </c>
      <c r="L32" s="5">
        <f t="shared" si="41"/>
        <v>0</v>
      </c>
      <c r="M32">
        <v>0</v>
      </c>
      <c r="N32">
        <v>0</v>
      </c>
      <c r="O32" s="4">
        <f>1-(D32-min_e_net)/(max_e_net-min_e_net)*shade_range</f>
        <v>0.65057471264367817</v>
      </c>
      <c r="P32" s="7">
        <f>ABS(D32-D17)</f>
        <v>0</v>
      </c>
      <c r="Q32" s="8">
        <f>SUM(P32:P43)/SUM(B32:B43)</f>
        <v>0.12898666839438358</v>
      </c>
    </row>
    <row r="33" spans="1:17">
      <c r="A33" t="str">
        <f t="shared" ref="A33:B33" si="42">A18</f>
        <v>A_S</v>
      </c>
      <c r="B33">
        <f t="shared" si="42"/>
        <v>0</v>
      </c>
      <c r="C33" s="7">
        <f t="shared" ref="C33:C43" si="43">B33+M33+N33</f>
        <v>10</v>
      </c>
      <c r="D33" s="7">
        <f t="shared" ref="D33:D43" si="44">C33*F33/E33</f>
        <v>0</v>
      </c>
      <c r="E33" s="6">
        <f t="shared" ref="E33:H33" si="45">E18</f>
        <v>90</v>
      </c>
      <c r="F33" s="6">
        <f t="shared" si="45"/>
        <v>0</v>
      </c>
      <c r="G33" s="6">
        <f t="shared" si="45"/>
        <v>90</v>
      </c>
      <c r="H33">
        <f t="shared" si="45"/>
        <v>0</v>
      </c>
      <c r="I33" s="2">
        <f t="shared" ref="I33:I43" si="46">G33/$E33*$C33</f>
        <v>10</v>
      </c>
      <c r="J33" s="2">
        <f t="shared" ref="J33:J43" si="47">H33/$E33*$C33</f>
        <v>0</v>
      </c>
      <c r="K33" s="5">
        <f t="shared" ref="K33:L33" si="48">K18</f>
        <v>100</v>
      </c>
      <c r="L33" s="5">
        <f t="shared" si="48"/>
        <v>0</v>
      </c>
      <c r="M33" s="2">
        <f>I17</f>
        <v>10</v>
      </c>
      <c r="N33">
        <v>0</v>
      </c>
      <c r="O33" s="4">
        <f t="shared" ref="O33:O43" si="49">1-(D33-min_e_net)/(max_e_net-min_e_net)*shade_range</f>
        <v>1</v>
      </c>
      <c r="P33" s="7">
        <f t="shared" ref="P33:P43" si="50">ABS(D33-D18)</f>
        <v>0</v>
      </c>
    </row>
    <row r="34" spans="1:17">
      <c r="A34" t="str">
        <f t="shared" ref="A34:B34" si="51">A19</f>
        <v>B1</v>
      </c>
      <c r="B34">
        <f t="shared" si="51"/>
        <v>20</v>
      </c>
      <c r="C34" s="7">
        <f t="shared" si="43"/>
        <v>30</v>
      </c>
      <c r="D34" s="7">
        <f t="shared" si="44"/>
        <v>15.384615384615385</v>
      </c>
      <c r="E34" s="6">
        <f t="shared" ref="E34:H34" si="52">E19</f>
        <v>390</v>
      </c>
      <c r="F34" s="6">
        <f t="shared" si="52"/>
        <v>200</v>
      </c>
      <c r="G34" s="6">
        <f t="shared" si="52"/>
        <v>100</v>
      </c>
      <c r="H34">
        <f t="shared" si="52"/>
        <v>0</v>
      </c>
      <c r="I34" s="2">
        <f t="shared" si="46"/>
        <v>7.6923076923076916</v>
      </c>
      <c r="J34" s="2">
        <f t="shared" si="47"/>
        <v>0</v>
      </c>
      <c r="K34" s="5">
        <f t="shared" ref="K34:L34" si="53">K19</f>
        <v>95</v>
      </c>
      <c r="L34" s="5">
        <f t="shared" si="53"/>
        <v>95</v>
      </c>
      <c r="M34" s="2">
        <f>J17</f>
        <v>10</v>
      </c>
      <c r="N34" s="2">
        <f>I21</f>
        <v>0</v>
      </c>
      <c r="O34" s="4">
        <f t="shared" si="49"/>
        <v>0.73121131741821399</v>
      </c>
      <c r="P34" s="7">
        <f t="shared" si="50"/>
        <v>0</v>
      </c>
    </row>
    <row r="35" spans="1:17">
      <c r="A35" t="str">
        <f t="shared" ref="A35:B35" si="54">A20</f>
        <v>C1</v>
      </c>
      <c r="B35">
        <f t="shared" si="54"/>
        <v>0</v>
      </c>
      <c r="C35" s="7">
        <f t="shared" si="43"/>
        <v>7.6923076923076916</v>
      </c>
      <c r="D35" s="7">
        <f t="shared" si="44"/>
        <v>3.944773175542406</v>
      </c>
      <c r="E35" s="6">
        <f t="shared" ref="E35:H35" si="55">E20</f>
        <v>195</v>
      </c>
      <c r="F35" s="6">
        <f t="shared" si="55"/>
        <v>100</v>
      </c>
      <c r="G35" s="6">
        <f t="shared" si="55"/>
        <v>95</v>
      </c>
      <c r="H35">
        <f t="shared" si="55"/>
        <v>0</v>
      </c>
      <c r="I35" s="2">
        <f t="shared" si="46"/>
        <v>3.7475345167652856</v>
      </c>
      <c r="J35" s="2">
        <f t="shared" si="47"/>
        <v>0</v>
      </c>
      <c r="K35" s="5">
        <f t="shared" ref="K35:L35" si="56">K20</f>
        <v>95</v>
      </c>
      <c r="L35" s="5">
        <f t="shared" si="56"/>
        <v>0</v>
      </c>
      <c r="M35" s="2">
        <f>I19</f>
        <v>7.6923076923076916</v>
      </c>
      <c r="N35">
        <v>0</v>
      </c>
      <c r="O35" s="4">
        <f t="shared" si="49"/>
        <v>0.93107982497902919</v>
      </c>
      <c r="P35" s="7">
        <f t="shared" si="50"/>
        <v>1.3149243918474687</v>
      </c>
    </row>
    <row r="36" spans="1:17">
      <c r="A36" t="str">
        <f t="shared" ref="A36:B36" si="57">A21</f>
        <v>D1</v>
      </c>
      <c r="B36">
        <f t="shared" si="57"/>
        <v>0</v>
      </c>
      <c r="C36" s="7">
        <f t="shared" si="43"/>
        <v>2.4983563445101904</v>
      </c>
      <c r="D36" s="7">
        <f t="shared" si="44"/>
        <v>0.99934253780407623</v>
      </c>
      <c r="E36" s="6">
        <f t="shared" ref="E36:H36" si="58">E21</f>
        <v>250</v>
      </c>
      <c r="F36" s="6">
        <f t="shared" si="58"/>
        <v>100</v>
      </c>
      <c r="G36" s="6">
        <f t="shared" si="58"/>
        <v>100</v>
      </c>
      <c r="H36">
        <f t="shared" si="58"/>
        <v>50</v>
      </c>
      <c r="I36" s="2">
        <f t="shared" si="46"/>
        <v>0.99934253780407623</v>
      </c>
      <c r="J36" s="2">
        <f t="shared" si="47"/>
        <v>0.49967126890203811</v>
      </c>
      <c r="K36" s="5">
        <f t="shared" ref="K36:L36" si="59">K21</f>
        <v>90.25</v>
      </c>
      <c r="L36" s="5">
        <f t="shared" si="59"/>
        <v>0</v>
      </c>
      <c r="M36" s="2">
        <f>I20</f>
        <v>2.4983563445101904</v>
      </c>
      <c r="N36">
        <v>0</v>
      </c>
      <c r="O36" s="4">
        <f t="shared" si="49"/>
        <v>0.98254022232802074</v>
      </c>
      <c r="P36" s="7">
        <f t="shared" si="50"/>
        <v>0.99934253780407623</v>
      </c>
    </row>
    <row r="37" spans="1:17">
      <c r="A37" t="str">
        <f t="shared" ref="A37:B37" si="60">A22</f>
        <v>E1</v>
      </c>
      <c r="B37">
        <f t="shared" si="60"/>
        <v>10</v>
      </c>
      <c r="C37" s="7">
        <f t="shared" si="43"/>
        <v>12.25</v>
      </c>
      <c r="D37" s="7">
        <f t="shared" si="44"/>
        <v>12.25</v>
      </c>
      <c r="E37" s="6">
        <f t="shared" ref="E37:H37" si="61">E22</f>
        <v>200</v>
      </c>
      <c r="F37" s="6">
        <f t="shared" si="61"/>
        <v>200</v>
      </c>
      <c r="G37" s="6">
        <f t="shared" si="61"/>
        <v>0</v>
      </c>
      <c r="H37">
        <f t="shared" si="61"/>
        <v>0</v>
      </c>
      <c r="I37" s="2">
        <f t="shared" si="46"/>
        <v>0</v>
      </c>
      <c r="J37" s="2">
        <f t="shared" si="47"/>
        <v>0</v>
      </c>
      <c r="K37" s="5">
        <f t="shared" ref="K37:L37" si="62">K22</f>
        <v>47.5</v>
      </c>
      <c r="L37" s="5">
        <f t="shared" si="62"/>
        <v>45</v>
      </c>
      <c r="M37" s="2">
        <f>J21</f>
        <v>0</v>
      </c>
      <c r="N37" s="2">
        <f>I23</f>
        <v>2.25</v>
      </c>
      <c r="O37" s="4">
        <f t="shared" si="49"/>
        <v>0.78597701149425292</v>
      </c>
      <c r="P37" s="7">
        <f t="shared" si="50"/>
        <v>2.25</v>
      </c>
    </row>
    <row r="38" spans="1:17">
      <c r="A38" t="str">
        <f t="shared" ref="A38:B38" si="63">A23</f>
        <v>E_S</v>
      </c>
      <c r="B38">
        <f t="shared" si="63"/>
        <v>0</v>
      </c>
      <c r="C38" s="7">
        <f t="shared" si="43"/>
        <v>2.5</v>
      </c>
      <c r="D38" s="7">
        <f t="shared" si="44"/>
        <v>0</v>
      </c>
      <c r="E38" s="6">
        <f t="shared" ref="E38:H38" si="64">E23</f>
        <v>50</v>
      </c>
      <c r="F38" s="6">
        <f t="shared" si="64"/>
        <v>0</v>
      </c>
      <c r="G38" s="6">
        <f t="shared" si="64"/>
        <v>45</v>
      </c>
      <c r="H38">
        <f t="shared" si="64"/>
        <v>0</v>
      </c>
      <c r="I38" s="2">
        <f t="shared" si="46"/>
        <v>2.25</v>
      </c>
      <c r="J38" s="2">
        <f t="shared" si="47"/>
        <v>0</v>
      </c>
      <c r="K38" s="5">
        <f t="shared" ref="K38:L38" si="65">K23</f>
        <v>50</v>
      </c>
      <c r="L38" s="5">
        <f t="shared" si="65"/>
        <v>0</v>
      </c>
      <c r="M38" s="2">
        <f>I28</f>
        <v>2.5</v>
      </c>
      <c r="N38">
        <v>0</v>
      </c>
      <c r="O38" s="4">
        <f t="shared" si="49"/>
        <v>1</v>
      </c>
      <c r="P38" s="7">
        <f t="shared" si="50"/>
        <v>0</v>
      </c>
    </row>
    <row r="39" spans="1:17">
      <c r="A39" t="str">
        <f t="shared" ref="A39:B39" si="66">A24</f>
        <v>A2</v>
      </c>
      <c r="B39">
        <f t="shared" si="66"/>
        <v>20</v>
      </c>
      <c r="C39" s="7">
        <f t="shared" si="43"/>
        <v>30</v>
      </c>
      <c r="D39" s="7">
        <f t="shared" si="44"/>
        <v>22.894736842105264</v>
      </c>
      <c r="E39" s="6">
        <f t="shared" ref="E39:H39" si="67">E24</f>
        <v>380</v>
      </c>
      <c r="F39" s="6">
        <f t="shared" si="67"/>
        <v>290</v>
      </c>
      <c r="G39" s="6">
        <f t="shared" si="67"/>
        <v>100</v>
      </c>
      <c r="H39">
        <f t="shared" si="67"/>
        <v>100</v>
      </c>
      <c r="I39" s="2">
        <f t="shared" si="46"/>
        <v>7.8947368421052628</v>
      </c>
      <c r="J39" s="2">
        <f t="shared" si="47"/>
        <v>7.8947368421052628</v>
      </c>
      <c r="K39" s="5">
        <f t="shared" ref="K39:L39" si="68">K24</f>
        <v>90</v>
      </c>
      <c r="L39" s="5">
        <f t="shared" si="68"/>
        <v>0</v>
      </c>
      <c r="M39">
        <f>I18</f>
        <v>10</v>
      </c>
      <c r="N39">
        <v>0</v>
      </c>
      <c r="O39" s="4">
        <f t="shared" si="49"/>
        <v>0.6</v>
      </c>
      <c r="P39" s="7">
        <f t="shared" si="50"/>
        <v>7.6315789473684212</v>
      </c>
    </row>
    <row r="40" spans="1:17">
      <c r="A40" t="str">
        <f t="shared" ref="A40:B40" si="69">A25</f>
        <v>B2</v>
      </c>
      <c r="B40">
        <f t="shared" si="69"/>
        <v>5</v>
      </c>
      <c r="C40" s="7">
        <f t="shared" si="43"/>
        <v>10.263157894736842</v>
      </c>
      <c r="D40" s="7">
        <f t="shared" si="44"/>
        <v>10.263157894736842</v>
      </c>
      <c r="E40" s="6">
        <f t="shared" ref="E40:H40" si="70">E25</f>
        <v>150</v>
      </c>
      <c r="F40" s="6">
        <f t="shared" si="70"/>
        <v>150</v>
      </c>
      <c r="G40" s="6">
        <f t="shared" si="70"/>
        <v>0</v>
      </c>
      <c r="H40">
        <f t="shared" si="70"/>
        <v>0</v>
      </c>
      <c r="I40" s="2">
        <f t="shared" si="46"/>
        <v>0</v>
      </c>
      <c r="J40" s="2">
        <f t="shared" si="47"/>
        <v>0</v>
      </c>
      <c r="K40" s="5">
        <f t="shared" ref="K40:L40" si="71">K25</f>
        <v>95</v>
      </c>
      <c r="L40" s="5">
        <f t="shared" si="71"/>
        <v>0</v>
      </c>
      <c r="M40" s="2">
        <f>I24</f>
        <v>5.2631578947368416</v>
      </c>
      <c r="N40">
        <v>0</v>
      </c>
      <c r="O40" s="4">
        <f t="shared" si="49"/>
        <v>0.82068965517241377</v>
      </c>
      <c r="P40" s="7">
        <f t="shared" si="50"/>
        <v>0</v>
      </c>
    </row>
    <row r="41" spans="1:17">
      <c r="A41" t="str">
        <f t="shared" ref="A41:B41" si="72">A26</f>
        <v>C2</v>
      </c>
      <c r="B41">
        <f t="shared" si="72"/>
        <v>0</v>
      </c>
      <c r="C41" s="7">
        <f t="shared" si="43"/>
        <v>5.2631578947368416</v>
      </c>
      <c r="D41" s="7">
        <f t="shared" si="44"/>
        <v>2.6990553306342777</v>
      </c>
      <c r="E41" s="6">
        <f t="shared" ref="E41:H41" si="73">E26</f>
        <v>195</v>
      </c>
      <c r="F41" s="6">
        <f t="shared" si="73"/>
        <v>100</v>
      </c>
      <c r="G41" s="6">
        <f t="shared" si="73"/>
        <v>95</v>
      </c>
      <c r="H41">
        <f t="shared" si="73"/>
        <v>0</v>
      </c>
      <c r="I41" s="2">
        <f t="shared" si="46"/>
        <v>2.5641025641025639</v>
      </c>
      <c r="J41" s="2">
        <f t="shared" si="47"/>
        <v>0</v>
      </c>
      <c r="K41" s="5">
        <f t="shared" ref="K41:L41" si="74">K26</f>
        <v>95</v>
      </c>
      <c r="L41" s="5">
        <f t="shared" si="74"/>
        <v>0</v>
      </c>
      <c r="M41" s="2">
        <f>J24</f>
        <v>5.2631578947368416</v>
      </c>
      <c r="N41">
        <v>0</v>
      </c>
      <c r="O41" s="4">
        <f t="shared" si="49"/>
        <v>0.95284409077512522</v>
      </c>
      <c r="P41" s="7">
        <f t="shared" si="50"/>
        <v>0</v>
      </c>
    </row>
    <row r="42" spans="1:17">
      <c r="A42" t="str">
        <f t="shared" ref="A42:B42" si="75">A27</f>
        <v>D2</v>
      </c>
      <c r="B42">
        <f t="shared" si="75"/>
        <v>0</v>
      </c>
      <c r="C42" s="7">
        <f t="shared" si="43"/>
        <v>2.5641025641025639</v>
      </c>
      <c r="D42" s="7">
        <f t="shared" si="44"/>
        <v>1.3477543043903097</v>
      </c>
      <c r="E42" s="7">
        <f t="shared" ref="E42:H42" si="76">E27</f>
        <v>190.25</v>
      </c>
      <c r="F42" s="6">
        <f t="shared" si="76"/>
        <v>100</v>
      </c>
      <c r="G42" s="7">
        <f t="shared" si="76"/>
        <v>90.25</v>
      </c>
      <c r="H42">
        <f t="shared" si="76"/>
        <v>0</v>
      </c>
      <c r="I42" s="2">
        <f t="shared" si="46"/>
        <v>1.2163482597122544</v>
      </c>
      <c r="J42" s="2">
        <f t="shared" si="47"/>
        <v>0</v>
      </c>
      <c r="K42" s="5">
        <f t="shared" ref="K42:L42" si="77">K27</f>
        <v>90.25</v>
      </c>
      <c r="L42" s="5">
        <f t="shared" si="77"/>
        <v>0</v>
      </c>
      <c r="M42" s="2">
        <f>I26</f>
        <v>2.5641025641025639</v>
      </c>
      <c r="N42">
        <v>0</v>
      </c>
      <c r="O42" s="4">
        <f t="shared" si="49"/>
        <v>0.9764530282451348</v>
      </c>
      <c r="P42" s="7">
        <f t="shared" si="50"/>
        <v>1.3477543043903097</v>
      </c>
    </row>
    <row r="43" spans="1:17">
      <c r="A43" t="str">
        <f t="shared" ref="A43:B43" si="78">A28</f>
        <v>E2</v>
      </c>
      <c r="B43">
        <f t="shared" si="78"/>
        <v>10</v>
      </c>
      <c r="C43" s="7">
        <f t="shared" si="43"/>
        <v>10</v>
      </c>
      <c r="D43" s="7">
        <f t="shared" si="44"/>
        <v>7.5</v>
      </c>
      <c r="E43" s="6">
        <f t="shared" ref="E43:H43" si="79">E28</f>
        <v>200</v>
      </c>
      <c r="F43" s="6">
        <f t="shared" si="79"/>
        <v>150</v>
      </c>
      <c r="G43" s="6">
        <f t="shared" si="79"/>
        <v>50</v>
      </c>
      <c r="H43">
        <f t="shared" si="79"/>
        <v>0</v>
      </c>
      <c r="I43" s="2">
        <f t="shared" si="46"/>
        <v>2.5</v>
      </c>
      <c r="J43" s="2">
        <f t="shared" si="47"/>
        <v>0</v>
      </c>
      <c r="K43" s="5">
        <f t="shared" ref="K43:L43" si="80">K28</f>
        <v>85.737499999999997</v>
      </c>
      <c r="L43" s="5">
        <f t="shared" si="80"/>
        <v>0</v>
      </c>
      <c r="M43" s="2">
        <f>I27</f>
        <v>0</v>
      </c>
      <c r="N43">
        <v>0</v>
      </c>
      <c r="O43" s="4">
        <f t="shared" si="49"/>
        <v>0.86896551724137927</v>
      </c>
      <c r="P43" s="7">
        <f t="shared" si="50"/>
        <v>0</v>
      </c>
    </row>
    <row r="45" spans="1:17">
      <c r="A45" t="s">
        <v>30</v>
      </c>
    </row>
    <row r="46" spans="1:17">
      <c r="A46" t="str">
        <f>A31</f>
        <v>Node</v>
      </c>
      <c r="B46" t="str">
        <f t="shared" ref="B46:N46" si="81">B31</f>
        <v>Egen</v>
      </c>
      <c r="C46" t="str">
        <f t="shared" si="81"/>
        <v>Egross</v>
      </c>
      <c r="D46" t="str">
        <f t="shared" si="81"/>
        <v>Enet</v>
      </c>
      <c r="E46" t="str">
        <f t="shared" si="81"/>
        <v>Pgross</v>
      </c>
      <c r="F46" t="str">
        <f t="shared" si="81"/>
        <v>Pnet</v>
      </c>
      <c r="G46" t="str">
        <f t="shared" si="81"/>
        <v>P1-&gt;</v>
      </c>
      <c r="H46" t="str">
        <f t="shared" si="81"/>
        <v>P2 -&gt;</v>
      </c>
      <c r="I46" t="str">
        <f t="shared" si="81"/>
        <v>E1-&gt;</v>
      </c>
      <c r="J46" t="str">
        <f t="shared" si="81"/>
        <v>E2 -&gt;</v>
      </c>
      <c r="K46" t="str">
        <f t="shared" si="81"/>
        <v>P1 &lt;-</v>
      </c>
      <c r="L46" t="str">
        <f t="shared" si="81"/>
        <v>P2 &lt;-</v>
      </c>
      <c r="M46" t="str">
        <f t="shared" si="81"/>
        <v>E1 &lt;-</v>
      </c>
      <c r="N46" t="str">
        <f t="shared" si="81"/>
        <v>E2 &lt;-</v>
      </c>
      <c r="O46" t="s">
        <v>35</v>
      </c>
      <c r="P46" t="s">
        <v>27</v>
      </c>
      <c r="Q46" t="s">
        <v>28</v>
      </c>
    </row>
    <row r="47" spans="1:17">
      <c r="A47" t="str">
        <f t="shared" ref="A47:B47" si="82">A32</f>
        <v>A1</v>
      </c>
      <c r="B47">
        <f t="shared" si="82"/>
        <v>40</v>
      </c>
      <c r="C47" s="7">
        <f>B47+M47+N47</f>
        <v>40</v>
      </c>
      <c r="D47" s="7">
        <f>C47*F47/E47</f>
        <v>20</v>
      </c>
      <c r="E47" s="6">
        <f t="shared" ref="E47:H47" si="83">E32</f>
        <v>400</v>
      </c>
      <c r="F47" s="6">
        <f t="shared" si="83"/>
        <v>200</v>
      </c>
      <c r="G47" s="6">
        <f t="shared" si="83"/>
        <v>100</v>
      </c>
      <c r="H47">
        <f t="shared" si="83"/>
        <v>100</v>
      </c>
      <c r="I47" s="2">
        <f>G47/$E47*$C47</f>
        <v>10</v>
      </c>
      <c r="J47" s="2">
        <f>H47/$E47*$C47</f>
        <v>10</v>
      </c>
      <c r="K47" s="5">
        <f t="shared" ref="K47:L47" si="84">K32</f>
        <v>0</v>
      </c>
      <c r="L47" s="5">
        <f t="shared" si="84"/>
        <v>0</v>
      </c>
      <c r="M47">
        <v>0</v>
      </c>
      <c r="N47">
        <v>0</v>
      </c>
      <c r="O47" s="4">
        <f>1-(D47-min_e_net)/(max_e_net-min_e_net)*shade_range</f>
        <v>0.65057471264367817</v>
      </c>
      <c r="P47" s="7">
        <f>ABS(D47-D32)</f>
        <v>0</v>
      </c>
      <c r="Q47" s="8">
        <f>SUM(P47:P58)/SUM(B47:B58)</f>
        <v>6.1001844742798746E-2</v>
      </c>
    </row>
    <row r="48" spans="1:17">
      <c r="A48" t="str">
        <f t="shared" ref="A48:B48" si="85">A33</f>
        <v>A_S</v>
      </c>
      <c r="B48">
        <f t="shared" si="85"/>
        <v>0</v>
      </c>
      <c r="C48" s="7">
        <f t="shared" ref="C48:C58" si="86">B48+M48+N48</f>
        <v>10</v>
      </c>
      <c r="D48" s="7">
        <f t="shared" ref="D48:D58" si="87">C48*F48/E48</f>
        <v>0</v>
      </c>
      <c r="E48" s="6">
        <f t="shared" ref="E48:H48" si="88">E33</f>
        <v>90</v>
      </c>
      <c r="F48" s="6">
        <f t="shared" si="88"/>
        <v>0</v>
      </c>
      <c r="G48" s="6">
        <f t="shared" si="88"/>
        <v>90</v>
      </c>
      <c r="H48">
        <f t="shared" si="88"/>
        <v>0</v>
      </c>
      <c r="I48" s="2">
        <f t="shared" ref="I48:I58" si="89">G48/$E48*$C48</f>
        <v>10</v>
      </c>
      <c r="J48" s="2">
        <f t="shared" ref="J48:J58" si="90">H48/$E48*$C48</f>
        <v>0</v>
      </c>
      <c r="K48" s="5">
        <f t="shared" ref="K48:L48" si="91">K33</f>
        <v>100</v>
      </c>
      <c r="L48" s="5">
        <f t="shared" si="91"/>
        <v>0</v>
      </c>
      <c r="M48" s="2">
        <f>I32</f>
        <v>10</v>
      </c>
      <c r="N48">
        <v>0</v>
      </c>
      <c r="O48" s="4">
        <f t="shared" ref="O48:O58" si="92">1-(D48-min_e_net)/(max_e_net-min_e_net)*shade_range</f>
        <v>1</v>
      </c>
      <c r="P48" s="7">
        <f t="shared" ref="P48:P58" si="93">ABS(D48-D33)</f>
        <v>0</v>
      </c>
    </row>
    <row r="49" spans="1:17">
      <c r="A49" t="str">
        <f t="shared" ref="A49:B49" si="94">A34</f>
        <v>B1</v>
      </c>
      <c r="B49">
        <f t="shared" si="94"/>
        <v>20</v>
      </c>
      <c r="C49" s="7">
        <f t="shared" si="86"/>
        <v>30.999342537804075</v>
      </c>
      <c r="D49" s="7">
        <f t="shared" si="87"/>
        <v>15.897098737335424</v>
      </c>
      <c r="E49" s="6">
        <f t="shared" ref="E49:H49" si="95">E34</f>
        <v>390</v>
      </c>
      <c r="F49" s="6">
        <f t="shared" si="95"/>
        <v>200</v>
      </c>
      <c r="G49" s="6">
        <f t="shared" si="95"/>
        <v>100</v>
      </c>
      <c r="H49">
        <f t="shared" si="95"/>
        <v>0</v>
      </c>
      <c r="I49" s="2">
        <f t="shared" si="89"/>
        <v>7.9485493686677113</v>
      </c>
      <c r="J49" s="2">
        <f t="shared" si="90"/>
        <v>0</v>
      </c>
      <c r="K49" s="5">
        <f t="shared" ref="K49:L49" si="96">K34</f>
        <v>95</v>
      </c>
      <c r="L49" s="5">
        <f t="shared" si="96"/>
        <v>95</v>
      </c>
      <c r="M49" s="2">
        <f>J32</f>
        <v>10</v>
      </c>
      <c r="N49" s="2">
        <f>I36</f>
        <v>0.99934253780407623</v>
      </c>
      <c r="O49" s="4">
        <f t="shared" si="92"/>
        <v>0.7222575852787374</v>
      </c>
      <c r="P49" s="7">
        <f t="shared" si="93"/>
        <v>0.51248335272003942</v>
      </c>
    </row>
    <row r="50" spans="1:17">
      <c r="A50" t="str">
        <f t="shared" ref="A50:B50" si="97">A35</f>
        <v>C1</v>
      </c>
      <c r="B50">
        <f t="shared" si="97"/>
        <v>0</v>
      </c>
      <c r="C50" s="7">
        <f t="shared" si="86"/>
        <v>7.6923076923076916</v>
      </c>
      <c r="D50" s="7">
        <f t="shared" si="87"/>
        <v>3.944773175542406</v>
      </c>
      <c r="E50" s="6">
        <f t="shared" ref="E50:H50" si="98">E35</f>
        <v>195</v>
      </c>
      <c r="F50" s="6">
        <f t="shared" si="98"/>
        <v>100</v>
      </c>
      <c r="G50" s="6">
        <f t="shared" si="98"/>
        <v>95</v>
      </c>
      <c r="H50">
        <f t="shared" si="98"/>
        <v>0</v>
      </c>
      <c r="I50" s="2">
        <f t="shared" si="89"/>
        <v>3.7475345167652856</v>
      </c>
      <c r="J50" s="2">
        <f t="shared" si="90"/>
        <v>0</v>
      </c>
      <c r="K50" s="5">
        <f t="shared" ref="K50:L50" si="99">K35</f>
        <v>95</v>
      </c>
      <c r="L50" s="5">
        <f t="shared" si="99"/>
        <v>0</v>
      </c>
      <c r="M50" s="2">
        <f>I34</f>
        <v>7.6923076923076916</v>
      </c>
      <c r="N50">
        <v>0</v>
      </c>
      <c r="O50" s="4">
        <f t="shared" si="92"/>
        <v>0.93107982497902919</v>
      </c>
      <c r="P50" s="7">
        <f t="shared" si="93"/>
        <v>0</v>
      </c>
    </row>
    <row r="51" spans="1:17">
      <c r="A51" t="str">
        <f t="shared" ref="A51:B51" si="100">A36</f>
        <v>D1</v>
      </c>
      <c r="B51">
        <f t="shared" si="100"/>
        <v>0</v>
      </c>
      <c r="C51" s="7">
        <f t="shared" si="86"/>
        <v>3.7475345167652856</v>
      </c>
      <c r="D51" s="7">
        <f t="shared" si="87"/>
        <v>1.4990138067061143</v>
      </c>
      <c r="E51" s="6">
        <f t="shared" ref="E51:H51" si="101">E36</f>
        <v>250</v>
      </c>
      <c r="F51" s="6">
        <f t="shared" si="101"/>
        <v>100</v>
      </c>
      <c r="G51" s="6">
        <f t="shared" si="101"/>
        <v>100</v>
      </c>
      <c r="H51">
        <f t="shared" si="101"/>
        <v>50</v>
      </c>
      <c r="I51" s="2">
        <f t="shared" si="89"/>
        <v>1.4990138067061143</v>
      </c>
      <c r="J51" s="2">
        <f t="shared" si="90"/>
        <v>0.74950690335305714</v>
      </c>
      <c r="K51" s="5">
        <f t="shared" ref="K51:L51" si="102">K36</f>
        <v>90.25</v>
      </c>
      <c r="L51" s="5">
        <f t="shared" si="102"/>
        <v>0</v>
      </c>
      <c r="M51" s="2">
        <f>I35</f>
        <v>3.7475345167652856</v>
      </c>
      <c r="N51">
        <v>0</v>
      </c>
      <c r="O51" s="4">
        <f t="shared" si="92"/>
        <v>0.97381033349203105</v>
      </c>
      <c r="P51" s="7">
        <f t="shared" si="93"/>
        <v>0.49967126890203806</v>
      </c>
    </row>
    <row r="52" spans="1:17">
      <c r="A52" t="str">
        <f t="shared" ref="A52:B52" si="103">A37</f>
        <v>E1</v>
      </c>
      <c r="B52">
        <f t="shared" si="103"/>
        <v>10</v>
      </c>
      <c r="C52" s="7">
        <f t="shared" si="86"/>
        <v>12.749671268902038</v>
      </c>
      <c r="D52" s="7">
        <f t="shared" si="87"/>
        <v>12.74967126890204</v>
      </c>
      <c r="E52" s="6">
        <f t="shared" ref="E52:H52" si="104">E37</f>
        <v>200</v>
      </c>
      <c r="F52" s="6">
        <f t="shared" si="104"/>
        <v>200</v>
      </c>
      <c r="G52" s="6">
        <f t="shared" si="104"/>
        <v>0</v>
      </c>
      <c r="H52">
        <f t="shared" si="104"/>
        <v>0</v>
      </c>
      <c r="I52" s="2">
        <f t="shared" si="89"/>
        <v>0</v>
      </c>
      <c r="J52" s="2">
        <f t="shared" si="90"/>
        <v>0</v>
      </c>
      <c r="K52" s="5">
        <f t="shared" ref="K52:L52" si="105">K37</f>
        <v>47.5</v>
      </c>
      <c r="L52" s="5">
        <f t="shared" si="105"/>
        <v>45</v>
      </c>
      <c r="M52" s="2">
        <f>J36</f>
        <v>0.49967126890203811</v>
      </c>
      <c r="N52" s="2">
        <f>I38</f>
        <v>2.25</v>
      </c>
      <c r="O52" s="4">
        <f t="shared" si="92"/>
        <v>0.77724712265826323</v>
      </c>
      <c r="P52" s="7">
        <f t="shared" si="93"/>
        <v>0.4996712689020395</v>
      </c>
    </row>
    <row r="53" spans="1:17">
      <c r="A53" t="str">
        <f t="shared" ref="A53:B53" si="106">A38</f>
        <v>E_S</v>
      </c>
      <c r="B53">
        <f t="shared" si="106"/>
        <v>0</v>
      </c>
      <c r="C53" s="7">
        <f t="shared" si="86"/>
        <v>2.5</v>
      </c>
      <c r="D53" s="7">
        <f t="shared" si="87"/>
        <v>0</v>
      </c>
      <c r="E53" s="6">
        <f t="shared" ref="E53:H53" si="107">E38</f>
        <v>50</v>
      </c>
      <c r="F53" s="6">
        <f t="shared" si="107"/>
        <v>0</v>
      </c>
      <c r="G53" s="6">
        <f t="shared" si="107"/>
        <v>45</v>
      </c>
      <c r="H53">
        <f t="shared" si="107"/>
        <v>0</v>
      </c>
      <c r="I53" s="2">
        <f t="shared" si="89"/>
        <v>2.25</v>
      </c>
      <c r="J53" s="2">
        <f t="shared" si="90"/>
        <v>0</v>
      </c>
      <c r="K53" s="5">
        <f t="shared" ref="K53:L53" si="108">K38</f>
        <v>50</v>
      </c>
      <c r="L53" s="5">
        <f t="shared" si="108"/>
        <v>0</v>
      </c>
      <c r="M53" s="2">
        <f>I43</f>
        <v>2.5</v>
      </c>
      <c r="N53">
        <v>0</v>
      </c>
      <c r="O53" s="4">
        <f t="shared" si="92"/>
        <v>1</v>
      </c>
      <c r="P53" s="7">
        <f t="shared" si="93"/>
        <v>0</v>
      </c>
    </row>
    <row r="54" spans="1:17">
      <c r="A54" t="str">
        <f t="shared" ref="A54:B54" si="109">A39</f>
        <v>A2</v>
      </c>
      <c r="B54">
        <f t="shared" si="109"/>
        <v>20</v>
      </c>
      <c r="C54" s="7">
        <f t="shared" si="86"/>
        <v>30</v>
      </c>
      <c r="D54" s="7">
        <f t="shared" si="87"/>
        <v>22.894736842105264</v>
      </c>
      <c r="E54" s="6">
        <f t="shared" ref="E54:H54" si="110">E39</f>
        <v>380</v>
      </c>
      <c r="F54" s="6">
        <f t="shared" si="110"/>
        <v>290</v>
      </c>
      <c r="G54" s="6">
        <f t="shared" si="110"/>
        <v>100</v>
      </c>
      <c r="H54">
        <f t="shared" si="110"/>
        <v>100</v>
      </c>
      <c r="I54" s="2">
        <f t="shared" si="89"/>
        <v>7.8947368421052628</v>
      </c>
      <c r="J54" s="2">
        <f t="shared" si="90"/>
        <v>7.8947368421052628</v>
      </c>
      <c r="K54" s="5">
        <f t="shared" ref="K54:L54" si="111">K39</f>
        <v>90</v>
      </c>
      <c r="L54" s="5">
        <f t="shared" si="111"/>
        <v>0</v>
      </c>
      <c r="M54">
        <f>I33</f>
        <v>10</v>
      </c>
      <c r="N54">
        <v>0</v>
      </c>
      <c r="O54" s="4">
        <f t="shared" si="92"/>
        <v>0.6</v>
      </c>
      <c r="P54" s="7">
        <f t="shared" si="93"/>
        <v>0</v>
      </c>
    </row>
    <row r="55" spans="1:17">
      <c r="A55" t="str">
        <f t="shared" ref="A55:B55" si="112">A40</f>
        <v>B2</v>
      </c>
      <c r="B55">
        <f t="shared" si="112"/>
        <v>5</v>
      </c>
      <c r="C55" s="7">
        <f t="shared" si="86"/>
        <v>12.894736842105264</v>
      </c>
      <c r="D55" s="7">
        <f t="shared" si="87"/>
        <v>12.894736842105264</v>
      </c>
      <c r="E55" s="6">
        <f t="shared" ref="E55:H55" si="113">E40</f>
        <v>150</v>
      </c>
      <c r="F55" s="6">
        <f t="shared" si="113"/>
        <v>150</v>
      </c>
      <c r="G55" s="6">
        <f t="shared" si="113"/>
        <v>0</v>
      </c>
      <c r="H55">
        <f t="shared" si="113"/>
        <v>0</v>
      </c>
      <c r="I55" s="2">
        <f t="shared" si="89"/>
        <v>0</v>
      </c>
      <c r="J55" s="2">
        <f t="shared" si="90"/>
        <v>0</v>
      </c>
      <c r="K55" s="5">
        <f t="shared" ref="K55:L55" si="114">K40</f>
        <v>95</v>
      </c>
      <c r="L55" s="5">
        <f t="shared" si="114"/>
        <v>0</v>
      </c>
      <c r="M55" s="2">
        <f>I39</f>
        <v>7.8947368421052628</v>
      </c>
      <c r="N55">
        <v>0</v>
      </c>
      <c r="O55" s="4">
        <f t="shared" si="92"/>
        <v>0.77471264367816095</v>
      </c>
      <c r="P55" s="7">
        <f t="shared" si="93"/>
        <v>2.6315789473684212</v>
      </c>
    </row>
    <row r="56" spans="1:17">
      <c r="A56" t="str">
        <f t="shared" ref="A56:B56" si="115">A41</f>
        <v>C2</v>
      </c>
      <c r="B56">
        <f t="shared" si="115"/>
        <v>0</v>
      </c>
      <c r="C56" s="7">
        <f t="shared" si="86"/>
        <v>7.8947368421052628</v>
      </c>
      <c r="D56" s="7">
        <f t="shared" si="87"/>
        <v>4.048582995951417</v>
      </c>
      <c r="E56" s="6">
        <f t="shared" ref="E56:H56" si="116">E41</f>
        <v>195</v>
      </c>
      <c r="F56" s="6">
        <f t="shared" si="116"/>
        <v>100</v>
      </c>
      <c r="G56" s="6">
        <f t="shared" si="116"/>
        <v>95</v>
      </c>
      <c r="H56">
        <f t="shared" si="116"/>
        <v>0</v>
      </c>
      <c r="I56" s="2">
        <f t="shared" si="89"/>
        <v>3.8461538461538458</v>
      </c>
      <c r="J56" s="2">
        <f t="shared" si="90"/>
        <v>0</v>
      </c>
      <c r="K56" s="5">
        <f t="shared" ref="K56:L56" si="117">K41</f>
        <v>95</v>
      </c>
      <c r="L56" s="5">
        <f t="shared" si="117"/>
        <v>0</v>
      </c>
      <c r="M56" s="2">
        <f>J39</f>
        <v>7.8947368421052628</v>
      </c>
      <c r="N56">
        <v>0</v>
      </c>
      <c r="O56" s="4">
        <f t="shared" si="92"/>
        <v>0.92926613616268794</v>
      </c>
      <c r="P56" s="7">
        <f t="shared" si="93"/>
        <v>1.3495276653171393</v>
      </c>
    </row>
    <row r="57" spans="1:17">
      <c r="A57" t="str">
        <f t="shared" ref="A57:B57" si="118">A42</f>
        <v>D2</v>
      </c>
      <c r="B57">
        <f t="shared" si="118"/>
        <v>0</v>
      </c>
      <c r="C57" s="7">
        <f t="shared" si="86"/>
        <v>2.5641025641025639</v>
      </c>
      <c r="D57" s="7">
        <f t="shared" si="87"/>
        <v>1.3477543043903097</v>
      </c>
      <c r="E57" s="7">
        <f t="shared" ref="E57:H57" si="119">E42</f>
        <v>190.25</v>
      </c>
      <c r="F57" s="6">
        <f t="shared" si="119"/>
        <v>100</v>
      </c>
      <c r="G57" s="7">
        <f t="shared" si="119"/>
        <v>90.25</v>
      </c>
      <c r="H57">
        <f t="shared" si="119"/>
        <v>0</v>
      </c>
      <c r="I57" s="2">
        <f t="shared" si="89"/>
        <v>1.2163482597122544</v>
      </c>
      <c r="J57" s="2">
        <f t="shared" si="90"/>
        <v>0</v>
      </c>
      <c r="K57" s="5">
        <f t="shared" ref="K57:L57" si="120">K42</f>
        <v>90.25</v>
      </c>
      <c r="L57" s="5">
        <f t="shared" si="120"/>
        <v>0</v>
      </c>
      <c r="M57" s="2">
        <f>I41</f>
        <v>2.5641025641025639</v>
      </c>
      <c r="N57">
        <v>0</v>
      </c>
      <c r="O57" s="4">
        <f t="shared" si="92"/>
        <v>0.9764530282451348</v>
      </c>
      <c r="P57" s="7">
        <f t="shared" si="93"/>
        <v>0</v>
      </c>
    </row>
    <row r="58" spans="1:17">
      <c r="A58" t="str">
        <f t="shared" ref="A58:B58" si="121">A43</f>
        <v>E2</v>
      </c>
      <c r="B58">
        <f t="shared" si="121"/>
        <v>10</v>
      </c>
      <c r="C58" s="7">
        <f t="shared" si="86"/>
        <v>11.216348259712255</v>
      </c>
      <c r="D58" s="7">
        <f t="shared" si="87"/>
        <v>8.4122611947841914</v>
      </c>
      <c r="E58" s="6">
        <f t="shared" ref="E58:H58" si="122">E43</f>
        <v>200</v>
      </c>
      <c r="F58" s="6">
        <f t="shared" si="122"/>
        <v>150</v>
      </c>
      <c r="G58" s="6">
        <f t="shared" si="122"/>
        <v>50</v>
      </c>
      <c r="H58">
        <f t="shared" si="122"/>
        <v>0</v>
      </c>
      <c r="I58" s="2">
        <f t="shared" si="89"/>
        <v>2.8040870649280638</v>
      </c>
      <c r="J58" s="2">
        <f t="shared" si="90"/>
        <v>0</v>
      </c>
      <c r="K58" s="5">
        <f t="shared" ref="K58:L58" si="123">K43</f>
        <v>85.737499999999997</v>
      </c>
      <c r="L58" s="5">
        <f t="shared" si="123"/>
        <v>0</v>
      </c>
      <c r="M58" s="2">
        <f>I42</f>
        <v>1.2163482597122544</v>
      </c>
      <c r="N58">
        <v>0</v>
      </c>
      <c r="O58" s="4">
        <f t="shared" si="92"/>
        <v>0.85302716073480489</v>
      </c>
      <c r="P58" s="7">
        <f t="shared" si="93"/>
        <v>0.91226119478419143</v>
      </c>
    </row>
    <row r="60" spans="1:17">
      <c r="A60" t="s">
        <v>31</v>
      </c>
    </row>
    <row r="61" spans="1:17">
      <c r="A61" t="str">
        <f>A46</f>
        <v>Node</v>
      </c>
      <c r="B61" t="str">
        <f t="shared" ref="B61:N61" si="124">B46</f>
        <v>Egen</v>
      </c>
      <c r="C61" t="str">
        <f t="shared" si="124"/>
        <v>Egross</v>
      </c>
      <c r="D61" t="str">
        <f t="shared" si="124"/>
        <v>Enet</v>
      </c>
      <c r="E61" t="str">
        <f t="shared" si="124"/>
        <v>Pgross</v>
      </c>
      <c r="F61" t="str">
        <f t="shared" si="124"/>
        <v>Pnet</v>
      </c>
      <c r="G61" t="str">
        <f t="shared" si="124"/>
        <v>P1-&gt;</v>
      </c>
      <c r="H61" t="str">
        <f t="shared" si="124"/>
        <v>P2 -&gt;</v>
      </c>
      <c r="I61" t="str">
        <f t="shared" si="124"/>
        <v>E1-&gt;</v>
      </c>
      <c r="J61" t="str">
        <f t="shared" si="124"/>
        <v>E2 -&gt;</v>
      </c>
      <c r="K61" t="str">
        <f t="shared" si="124"/>
        <v>P1 &lt;-</v>
      </c>
      <c r="L61" t="str">
        <f t="shared" si="124"/>
        <v>P2 &lt;-</v>
      </c>
      <c r="M61" t="str">
        <f t="shared" si="124"/>
        <v>E1 &lt;-</v>
      </c>
      <c r="N61" t="str">
        <f t="shared" si="124"/>
        <v>E2 &lt;-</v>
      </c>
      <c r="O61" t="s">
        <v>35</v>
      </c>
      <c r="P61" t="s">
        <v>27</v>
      </c>
      <c r="Q61" t="s">
        <v>28</v>
      </c>
    </row>
    <row r="62" spans="1:17">
      <c r="A62" t="str">
        <f t="shared" ref="A62:B62" si="125">A47</f>
        <v>A1</v>
      </c>
      <c r="B62">
        <f t="shared" si="125"/>
        <v>40</v>
      </c>
      <c r="C62" s="7">
        <f>B62+M62+N62</f>
        <v>40</v>
      </c>
      <c r="D62" s="7">
        <f>C62*F62/E62</f>
        <v>20</v>
      </c>
      <c r="E62" s="6">
        <f t="shared" ref="E62:H62" si="126">E47</f>
        <v>400</v>
      </c>
      <c r="F62" s="6">
        <f t="shared" si="126"/>
        <v>200</v>
      </c>
      <c r="G62" s="6">
        <f t="shared" si="126"/>
        <v>100</v>
      </c>
      <c r="H62">
        <f t="shared" si="126"/>
        <v>100</v>
      </c>
      <c r="I62" s="2">
        <f>G62/$E62*$C62</f>
        <v>10</v>
      </c>
      <c r="J62" s="2">
        <f>H62/$E62*$C62</f>
        <v>10</v>
      </c>
      <c r="K62" s="5">
        <f t="shared" ref="K62:L62" si="127">K47</f>
        <v>0</v>
      </c>
      <c r="L62" s="5">
        <f t="shared" si="127"/>
        <v>0</v>
      </c>
      <c r="M62">
        <v>0</v>
      </c>
      <c r="N62">
        <v>0</v>
      </c>
      <c r="O62" s="4">
        <f>1-(D62-min_e_net)/(max_e_net-min_e_net)*shade_range</f>
        <v>0.65057471264367817</v>
      </c>
      <c r="P62" s="7">
        <f>ABS(D62-D47)</f>
        <v>0</v>
      </c>
      <c r="Q62" s="9">
        <f>SUM(P62:P73)/SUM(B62:B73)</f>
        <v>1.2489147151267836E-2</v>
      </c>
    </row>
    <row r="63" spans="1:17">
      <c r="A63" t="str">
        <f t="shared" ref="A63:B63" si="128">A48</f>
        <v>A_S</v>
      </c>
      <c r="B63">
        <f t="shared" si="128"/>
        <v>0</v>
      </c>
      <c r="C63" s="7">
        <f t="shared" ref="C63:C73" si="129">B63+M63+N63</f>
        <v>10</v>
      </c>
      <c r="D63" s="7">
        <f t="shared" ref="D63:D73" si="130">C63*F63/E63</f>
        <v>0</v>
      </c>
      <c r="E63" s="6">
        <f t="shared" ref="E63:H63" si="131">E48</f>
        <v>90</v>
      </c>
      <c r="F63" s="6">
        <f t="shared" si="131"/>
        <v>0</v>
      </c>
      <c r="G63" s="6">
        <f t="shared" si="131"/>
        <v>90</v>
      </c>
      <c r="H63">
        <f t="shared" si="131"/>
        <v>0</v>
      </c>
      <c r="I63" s="2">
        <f t="shared" ref="I63:I73" si="132">G63/$E63*$C63</f>
        <v>10</v>
      </c>
      <c r="J63" s="2">
        <f t="shared" ref="J63:J73" si="133">H63/$E63*$C63</f>
        <v>0</v>
      </c>
      <c r="K63" s="5">
        <f t="shared" ref="K63:L63" si="134">K48</f>
        <v>100</v>
      </c>
      <c r="L63" s="5">
        <f t="shared" si="134"/>
        <v>0</v>
      </c>
      <c r="M63" s="2">
        <f>I47</f>
        <v>10</v>
      </c>
      <c r="N63">
        <v>0</v>
      </c>
      <c r="O63" s="4">
        <f t="shared" ref="O63:O73" si="135">1-(D63-min_e_net)/(max_e_net-min_e_net)*shade_range</f>
        <v>1</v>
      </c>
      <c r="P63" s="7">
        <f t="shared" ref="P63:P73" si="136">ABS(D63-D48)</f>
        <v>0</v>
      </c>
    </row>
    <row r="64" spans="1:17">
      <c r="A64" t="str">
        <f t="shared" ref="A64:B64" si="137">A49</f>
        <v>B1</v>
      </c>
      <c r="B64">
        <f t="shared" si="137"/>
        <v>20</v>
      </c>
      <c r="C64" s="7">
        <f t="shared" si="129"/>
        <v>31.499013806706113</v>
      </c>
      <c r="D64" s="7">
        <f t="shared" si="130"/>
        <v>16.153340413695442</v>
      </c>
      <c r="E64" s="6">
        <f t="shared" ref="E64:H64" si="138">E49</f>
        <v>390</v>
      </c>
      <c r="F64" s="6">
        <f t="shared" si="138"/>
        <v>200</v>
      </c>
      <c r="G64" s="6">
        <f t="shared" si="138"/>
        <v>100</v>
      </c>
      <c r="H64">
        <f t="shared" si="138"/>
        <v>0</v>
      </c>
      <c r="I64" s="2">
        <f t="shared" si="132"/>
        <v>8.0766702068477212</v>
      </c>
      <c r="J64" s="2">
        <f t="shared" si="133"/>
        <v>0</v>
      </c>
      <c r="K64" s="5">
        <f t="shared" ref="K64:L64" si="139">K49</f>
        <v>95</v>
      </c>
      <c r="L64" s="5">
        <f t="shared" si="139"/>
        <v>95</v>
      </c>
      <c r="M64" s="2">
        <f>J47</f>
        <v>10</v>
      </c>
      <c r="N64" s="2">
        <f>I51</f>
        <v>1.4990138067061143</v>
      </c>
      <c r="O64" s="4">
        <f t="shared" si="135"/>
        <v>0.71778071920899911</v>
      </c>
      <c r="P64" s="7">
        <f t="shared" si="136"/>
        <v>0.25624167636001793</v>
      </c>
    </row>
    <row r="65" spans="1:17">
      <c r="A65" t="str">
        <f t="shared" ref="A65:B65" si="140">A50</f>
        <v>C1</v>
      </c>
      <c r="B65">
        <f t="shared" si="140"/>
        <v>0</v>
      </c>
      <c r="C65" s="7">
        <f t="shared" si="129"/>
        <v>7.9485493686677113</v>
      </c>
      <c r="D65" s="7">
        <f t="shared" si="130"/>
        <v>4.0761791634193392</v>
      </c>
      <c r="E65" s="6">
        <f t="shared" ref="E65:H65" si="141">E50</f>
        <v>195</v>
      </c>
      <c r="F65" s="6">
        <f t="shared" si="141"/>
        <v>100</v>
      </c>
      <c r="G65" s="6">
        <f t="shared" si="141"/>
        <v>95</v>
      </c>
      <c r="H65">
        <f t="shared" si="141"/>
        <v>0</v>
      </c>
      <c r="I65" s="2">
        <f t="shared" si="132"/>
        <v>3.8723702052483722</v>
      </c>
      <c r="J65" s="2">
        <f t="shared" si="133"/>
        <v>0</v>
      </c>
      <c r="K65" s="5">
        <f t="shared" ref="K65:L65" si="142">K50</f>
        <v>95</v>
      </c>
      <c r="L65" s="5">
        <f t="shared" si="142"/>
        <v>0</v>
      </c>
      <c r="M65" s="2">
        <f>I49</f>
        <v>7.9485493686677113</v>
      </c>
      <c r="N65">
        <v>0</v>
      </c>
      <c r="O65" s="4">
        <f t="shared" si="135"/>
        <v>0.92878399622531727</v>
      </c>
      <c r="P65" s="7">
        <f t="shared" si="136"/>
        <v>0.13140598787693314</v>
      </c>
    </row>
    <row r="66" spans="1:17">
      <c r="A66" t="str">
        <f t="shared" ref="A66:B66" si="143">A51</f>
        <v>D1</v>
      </c>
      <c r="B66">
        <f t="shared" si="143"/>
        <v>0</v>
      </c>
      <c r="C66" s="7">
        <f t="shared" si="129"/>
        <v>3.7475345167652856</v>
      </c>
      <c r="D66" s="7">
        <f t="shared" si="130"/>
        <v>1.4990138067061143</v>
      </c>
      <c r="E66" s="6">
        <f t="shared" ref="E66:H66" si="144">E51</f>
        <v>250</v>
      </c>
      <c r="F66" s="6">
        <f t="shared" si="144"/>
        <v>100</v>
      </c>
      <c r="G66" s="6">
        <f t="shared" si="144"/>
        <v>100</v>
      </c>
      <c r="H66">
        <f t="shared" si="144"/>
        <v>50</v>
      </c>
      <c r="I66" s="2">
        <f t="shared" si="132"/>
        <v>1.4990138067061143</v>
      </c>
      <c r="J66" s="2">
        <f t="shared" si="133"/>
        <v>0.74950690335305714</v>
      </c>
      <c r="K66" s="5">
        <f t="shared" ref="K66:L66" si="145">K51</f>
        <v>90.25</v>
      </c>
      <c r="L66" s="5">
        <f t="shared" si="145"/>
        <v>0</v>
      </c>
      <c r="M66" s="2">
        <f>I50</f>
        <v>3.7475345167652856</v>
      </c>
      <c r="N66">
        <v>0</v>
      </c>
      <c r="O66" s="4">
        <f t="shared" si="135"/>
        <v>0.97381033349203105</v>
      </c>
      <c r="P66" s="7">
        <f t="shared" si="136"/>
        <v>0</v>
      </c>
    </row>
    <row r="67" spans="1:17">
      <c r="A67" t="str">
        <f t="shared" ref="A67:B67" si="146">A52</f>
        <v>E1</v>
      </c>
      <c r="B67">
        <f t="shared" si="146"/>
        <v>10</v>
      </c>
      <c r="C67" s="7">
        <f t="shared" si="129"/>
        <v>12.999506903353057</v>
      </c>
      <c r="D67" s="7">
        <f t="shared" si="130"/>
        <v>12.999506903353057</v>
      </c>
      <c r="E67" s="6">
        <f t="shared" ref="E67:H67" si="147">E52</f>
        <v>200</v>
      </c>
      <c r="F67" s="6">
        <f t="shared" si="147"/>
        <v>200</v>
      </c>
      <c r="G67" s="6">
        <f t="shared" si="147"/>
        <v>0</v>
      </c>
      <c r="H67">
        <f t="shared" si="147"/>
        <v>0</v>
      </c>
      <c r="I67" s="2">
        <f t="shared" si="132"/>
        <v>0</v>
      </c>
      <c r="J67" s="2">
        <f t="shared" si="133"/>
        <v>0</v>
      </c>
      <c r="K67" s="5">
        <f t="shared" ref="K67:L67" si="148">K52</f>
        <v>47.5</v>
      </c>
      <c r="L67" s="5">
        <f t="shared" si="148"/>
        <v>45</v>
      </c>
      <c r="M67" s="2">
        <f>J51</f>
        <v>0.74950690335305714</v>
      </c>
      <c r="N67" s="2">
        <f>I53</f>
        <v>2.25</v>
      </c>
      <c r="O67" s="4">
        <f t="shared" si="135"/>
        <v>0.77288217824026839</v>
      </c>
      <c r="P67" s="7">
        <f t="shared" si="136"/>
        <v>0.24983563445101709</v>
      </c>
    </row>
    <row r="68" spans="1:17">
      <c r="A68" t="str">
        <f t="shared" ref="A68:B68" si="149">A53</f>
        <v>E_S</v>
      </c>
      <c r="B68">
        <f t="shared" si="149"/>
        <v>0</v>
      </c>
      <c r="C68" s="7">
        <f t="shared" si="129"/>
        <v>2.8040870649280638</v>
      </c>
      <c r="D68" s="7">
        <f t="shared" si="130"/>
        <v>0</v>
      </c>
      <c r="E68" s="6">
        <f t="shared" ref="E68:H68" si="150">E53</f>
        <v>50</v>
      </c>
      <c r="F68" s="6">
        <f t="shared" si="150"/>
        <v>0</v>
      </c>
      <c r="G68" s="6">
        <f t="shared" si="150"/>
        <v>45</v>
      </c>
      <c r="H68">
        <f t="shared" si="150"/>
        <v>0</v>
      </c>
      <c r="I68" s="2">
        <f t="shared" si="132"/>
        <v>2.5236783584352573</v>
      </c>
      <c r="J68" s="2">
        <f t="shared" si="133"/>
        <v>0</v>
      </c>
      <c r="K68" s="5">
        <f t="shared" ref="K68:L68" si="151">K53</f>
        <v>50</v>
      </c>
      <c r="L68" s="5">
        <f t="shared" si="151"/>
        <v>0</v>
      </c>
      <c r="M68" s="2">
        <f>I58</f>
        <v>2.8040870649280638</v>
      </c>
      <c r="N68">
        <v>0</v>
      </c>
      <c r="O68" s="4">
        <f t="shared" si="135"/>
        <v>1</v>
      </c>
      <c r="P68" s="7">
        <f t="shared" si="136"/>
        <v>0</v>
      </c>
    </row>
    <row r="69" spans="1:17">
      <c r="A69" t="str">
        <f t="shared" ref="A69:B69" si="152">A54</f>
        <v>A2</v>
      </c>
      <c r="B69">
        <f t="shared" si="152"/>
        <v>20</v>
      </c>
      <c r="C69" s="7">
        <f t="shared" si="129"/>
        <v>30</v>
      </c>
      <c r="D69" s="7">
        <f t="shared" si="130"/>
        <v>22.894736842105264</v>
      </c>
      <c r="E69" s="6">
        <f t="shared" ref="E69:H69" si="153">E54</f>
        <v>380</v>
      </c>
      <c r="F69" s="6">
        <f t="shared" si="153"/>
        <v>290</v>
      </c>
      <c r="G69" s="6">
        <f t="shared" si="153"/>
        <v>100</v>
      </c>
      <c r="H69">
        <f t="shared" si="153"/>
        <v>100</v>
      </c>
      <c r="I69" s="2">
        <f t="shared" si="132"/>
        <v>7.8947368421052628</v>
      </c>
      <c r="J69" s="2">
        <f t="shared" si="133"/>
        <v>7.8947368421052628</v>
      </c>
      <c r="K69" s="5">
        <f t="shared" ref="K69:L69" si="154">K54</f>
        <v>90</v>
      </c>
      <c r="L69" s="5">
        <f t="shared" si="154"/>
        <v>0</v>
      </c>
      <c r="M69">
        <f>I48</f>
        <v>10</v>
      </c>
      <c r="N69">
        <v>0</v>
      </c>
      <c r="O69" s="4">
        <f t="shared" si="135"/>
        <v>0.6</v>
      </c>
      <c r="P69" s="7">
        <f t="shared" si="136"/>
        <v>0</v>
      </c>
    </row>
    <row r="70" spans="1:17">
      <c r="A70" t="str">
        <f t="shared" ref="A70:B70" si="155">A55</f>
        <v>B2</v>
      </c>
      <c r="B70">
        <f t="shared" si="155"/>
        <v>5</v>
      </c>
      <c r="C70" s="7">
        <f t="shared" si="129"/>
        <v>12.894736842105264</v>
      </c>
      <c r="D70" s="7">
        <f t="shared" si="130"/>
        <v>12.894736842105264</v>
      </c>
      <c r="E70" s="6">
        <f t="shared" ref="E70:H70" si="156">E55</f>
        <v>150</v>
      </c>
      <c r="F70" s="6">
        <f t="shared" si="156"/>
        <v>150</v>
      </c>
      <c r="G70" s="6">
        <f t="shared" si="156"/>
        <v>0</v>
      </c>
      <c r="H70">
        <f t="shared" si="156"/>
        <v>0</v>
      </c>
      <c r="I70" s="2">
        <f t="shared" si="132"/>
        <v>0</v>
      </c>
      <c r="J70" s="2">
        <f t="shared" si="133"/>
        <v>0</v>
      </c>
      <c r="K70" s="5">
        <f t="shared" ref="K70:L70" si="157">K55</f>
        <v>95</v>
      </c>
      <c r="L70" s="5">
        <f t="shared" si="157"/>
        <v>0</v>
      </c>
      <c r="M70" s="2">
        <f>I54</f>
        <v>7.8947368421052628</v>
      </c>
      <c r="N70">
        <v>0</v>
      </c>
      <c r="O70" s="4">
        <f t="shared" si="135"/>
        <v>0.77471264367816095</v>
      </c>
      <c r="P70" s="7">
        <f t="shared" si="136"/>
        <v>0</v>
      </c>
    </row>
    <row r="71" spans="1:17">
      <c r="A71" t="str">
        <f t="shared" ref="A71:B71" si="158">A56</f>
        <v>C2</v>
      </c>
      <c r="B71">
        <f t="shared" si="158"/>
        <v>0</v>
      </c>
      <c r="C71" s="7">
        <f t="shared" si="129"/>
        <v>7.8947368421052628</v>
      </c>
      <c r="D71" s="7">
        <f t="shared" si="130"/>
        <v>4.048582995951417</v>
      </c>
      <c r="E71" s="6">
        <f t="shared" ref="E71:H71" si="159">E56</f>
        <v>195</v>
      </c>
      <c r="F71" s="6">
        <f t="shared" si="159"/>
        <v>100</v>
      </c>
      <c r="G71" s="6">
        <f t="shared" si="159"/>
        <v>95</v>
      </c>
      <c r="H71">
        <f t="shared" si="159"/>
        <v>0</v>
      </c>
      <c r="I71" s="2">
        <f t="shared" si="132"/>
        <v>3.8461538461538458</v>
      </c>
      <c r="J71" s="2">
        <f t="shared" si="133"/>
        <v>0</v>
      </c>
      <c r="K71" s="5">
        <f t="shared" ref="K71:L71" si="160">K56</f>
        <v>95</v>
      </c>
      <c r="L71" s="5">
        <f t="shared" si="160"/>
        <v>0</v>
      </c>
      <c r="M71" s="2">
        <f>J54</f>
        <v>7.8947368421052628</v>
      </c>
      <c r="N71">
        <v>0</v>
      </c>
      <c r="O71" s="4">
        <f t="shared" si="135"/>
        <v>0.92926613616268794</v>
      </c>
      <c r="P71" s="7">
        <f t="shared" si="136"/>
        <v>0</v>
      </c>
    </row>
    <row r="72" spans="1:17">
      <c r="A72" t="str">
        <f t="shared" ref="A72:B72" si="161">A57</f>
        <v>D2</v>
      </c>
      <c r="B72">
        <f t="shared" si="161"/>
        <v>0</v>
      </c>
      <c r="C72" s="7">
        <f t="shared" si="129"/>
        <v>3.8461538461538458</v>
      </c>
      <c r="D72" s="7">
        <f t="shared" si="130"/>
        <v>2.0216314565854643</v>
      </c>
      <c r="E72" s="7">
        <f t="shared" ref="E72:H72" si="162">E57</f>
        <v>190.25</v>
      </c>
      <c r="F72" s="6">
        <f t="shared" si="162"/>
        <v>100</v>
      </c>
      <c r="G72" s="7">
        <f t="shared" si="162"/>
        <v>90.25</v>
      </c>
      <c r="H72">
        <f t="shared" si="162"/>
        <v>0</v>
      </c>
      <c r="I72" s="2">
        <f t="shared" si="132"/>
        <v>1.8245223895683815</v>
      </c>
      <c r="J72" s="2">
        <f t="shared" si="133"/>
        <v>0</v>
      </c>
      <c r="K72" s="5">
        <f t="shared" ref="K72:L72" si="163">K57</f>
        <v>90.25</v>
      </c>
      <c r="L72" s="5">
        <f t="shared" si="163"/>
        <v>0</v>
      </c>
      <c r="M72" s="2">
        <f>I56</f>
        <v>3.8461538461538458</v>
      </c>
      <c r="N72">
        <v>0</v>
      </c>
      <c r="O72" s="4">
        <f t="shared" si="135"/>
        <v>0.96467954236770226</v>
      </c>
      <c r="P72" s="7">
        <f t="shared" si="136"/>
        <v>0.67387715219515454</v>
      </c>
    </row>
    <row r="73" spans="1:17">
      <c r="A73" t="str">
        <f t="shared" ref="A73:B73" si="164">A58</f>
        <v>E2</v>
      </c>
      <c r="B73">
        <f t="shared" si="164"/>
        <v>10</v>
      </c>
      <c r="C73" s="7">
        <f t="shared" si="129"/>
        <v>11.216348259712255</v>
      </c>
      <c r="D73" s="7">
        <f t="shared" si="130"/>
        <v>8.4122611947841914</v>
      </c>
      <c r="E73" s="6">
        <f t="shared" ref="E73:H73" si="165">E58</f>
        <v>200</v>
      </c>
      <c r="F73" s="6">
        <f t="shared" si="165"/>
        <v>150</v>
      </c>
      <c r="G73" s="6">
        <f t="shared" si="165"/>
        <v>50</v>
      </c>
      <c r="H73">
        <f t="shared" si="165"/>
        <v>0</v>
      </c>
      <c r="I73" s="2">
        <f t="shared" si="132"/>
        <v>2.8040870649280638</v>
      </c>
      <c r="J73" s="2">
        <f t="shared" si="133"/>
        <v>0</v>
      </c>
      <c r="K73" s="5">
        <f t="shared" ref="K73:L73" si="166">K58</f>
        <v>85.737499999999997</v>
      </c>
      <c r="L73" s="5">
        <f t="shared" si="166"/>
        <v>0</v>
      </c>
      <c r="M73" s="2">
        <f>I57</f>
        <v>1.2163482597122544</v>
      </c>
      <c r="N73">
        <v>0</v>
      </c>
      <c r="O73" s="4">
        <f t="shared" si="135"/>
        <v>0.85302716073480489</v>
      </c>
      <c r="P73" s="7">
        <f t="shared" si="136"/>
        <v>0</v>
      </c>
    </row>
    <row r="75" spans="1:17">
      <c r="A75" t="s">
        <v>32</v>
      </c>
    </row>
    <row r="76" spans="1:17">
      <c r="A76" t="str">
        <f>A61</f>
        <v>Node</v>
      </c>
      <c r="B76" t="str">
        <f t="shared" ref="B76:N76" si="167">B61</f>
        <v>Egen</v>
      </c>
      <c r="C76" t="str">
        <f t="shared" si="167"/>
        <v>Egross</v>
      </c>
      <c r="D76" t="str">
        <f t="shared" si="167"/>
        <v>Enet</v>
      </c>
      <c r="E76" t="str">
        <f t="shared" si="167"/>
        <v>Pgross</v>
      </c>
      <c r="F76" t="str">
        <f t="shared" si="167"/>
        <v>Pnet</v>
      </c>
      <c r="G76" t="str">
        <f t="shared" si="167"/>
        <v>P1-&gt;</v>
      </c>
      <c r="H76" t="str">
        <f t="shared" si="167"/>
        <v>P2 -&gt;</v>
      </c>
      <c r="I76" t="str">
        <f t="shared" si="167"/>
        <v>E1-&gt;</v>
      </c>
      <c r="J76" t="str">
        <f t="shared" si="167"/>
        <v>E2 -&gt;</v>
      </c>
      <c r="K76" t="str">
        <f t="shared" si="167"/>
        <v>P1 &lt;-</v>
      </c>
      <c r="L76" t="str">
        <f t="shared" si="167"/>
        <v>P2 &lt;-</v>
      </c>
      <c r="M76" t="str">
        <f t="shared" si="167"/>
        <v>E1 &lt;-</v>
      </c>
      <c r="N76" t="str">
        <f t="shared" si="167"/>
        <v>E2 &lt;-</v>
      </c>
      <c r="O76" t="s">
        <v>35</v>
      </c>
      <c r="P76" t="s">
        <v>27</v>
      </c>
      <c r="Q76" t="s">
        <v>28</v>
      </c>
    </row>
    <row r="77" spans="1:17">
      <c r="A77" t="str">
        <f t="shared" ref="A77:B77" si="168">A62</f>
        <v>A1</v>
      </c>
      <c r="B77">
        <f t="shared" si="168"/>
        <v>40</v>
      </c>
      <c r="C77" s="7">
        <f>B77+M77+N77</f>
        <v>40</v>
      </c>
      <c r="D77" s="7">
        <f>C77*F77/E77</f>
        <v>20</v>
      </c>
      <c r="E77" s="6">
        <f t="shared" ref="E77:H77" si="169">E62</f>
        <v>400</v>
      </c>
      <c r="F77" s="6">
        <f t="shared" si="169"/>
        <v>200</v>
      </c>
      <c r="G77" s="6">
        <f t="shared" si="169"/>
        <v>100</v>
      </c>
      <c r="H77">
        <f t="shared" si="169"/>
        <v>100</v>
      </c>
      <c r="I77" s="2">
        <f>G77/$E77*$C77</f>
        <v>10</v>
      </c>
      <c r="J77" s="2">
        <f>H77/$E77*$C77</f>
        <v>10</v>
      </c>
      <c r="K77" s="5">
        <f t="shared" ref="K77:L77" si="170">K62</f>
        <v>0</v>
      </c>
      <c r="L77" s="5">
        <f t="shared" si="170"/>
        <v>0</v>
      </c>
      <c r="M77">
        <v>0</v>
      </c>
      <c r="N77">
        <v>0</v>
      </c>
      <c r="O77" s="4">
        <f>1-(D77-min_e_net)/(max_e_net-min_e_net)*shade_range</f>
        <v>0.65057471264367817</v>
      </c>
      <c r="P77" s="7">
        <f>ABS(D77-D62)</f>
        <v>0</v>
      </c>
      <c r="Q77" s="9">
        <f>SUM(P77:P88)/SUM(B77:B88)</f>
        <v>8.051868811038582E-3</v>
      </c>
    </row>
    <row r="78" spans="1:17">
      <c r="A78" t="str">
        <f t="shared" ref="A78:B78" si="171">A63</f>
        <v>A_S</v>
      </c>
      <c r="B78">
        <f t="shared" si="171"/>
        <v>0</v>
      </c>
      <c r="C78" s="7">
        <f t="shared" ref="C78:C88" si="172">B78+M78+N78</f>
        <v>10</v>
      </c>
      <c r="D78" s="7">
        <f t="shared" ref="D78:D88" si="173">C78*F78/E78</f>
        <v>0</v>
      </c>
      <c r="E78" s="6">
        <f t="shared" ref="E78:H78" si="174">E63</f>
        <v>90</v>
      </c>
      <c r="F78" s="6">
        <f t="shared" si="174"/>
        <v>0</v>
      </c>
      <c r="G78" s="6">
        <f t="shared" si="174"/>
        <v>90</v>
      </c>
      <c r="H78">
        <f t="shared" si="174"/>
        <v>0</v>
      </c>
      <c r="I78" s="2">
        <f t="shared" ref="I78:I88" si="175">G78/$E78*$C78</f>
        <v>10</v>
      </c>
      <c r="J78" s="2">
        <f t="shared" ref="J78:J88" si="176">H78/$E78*$C78</f>
        <v>0</v>
      </c>
      <c r="K78" s="5">
        <f t="shared" ref="K78:L78" si="177">K63</f>
        <v>100</v>
      </c>
      <c r="L78" s="5">
        <f t="shared" si="177"/>
        <v>0</v>
      </c>
      <c r="M78" s="2">
        <f>I62</f>
        <v>10</v>
      </c>
      <c r="N78">
        <v>0</v>
      </c>
      <c r="O78" s="4">
        <f t="shared" ref="O78:O88" si="178">1-(D78-min_e_net)/(max_e_net-min_e_net)*shade_range</f>
        <v>1</v>
      </c>
      <c r="P78" s="7">
        <f t="shared" ref="P78:P88" si="179">ABS(D78-D63)</f>
        <v>0</v>
      </c>
    </row>
    <row r="79" spans="1:17">
      <c r="A79" t="str">
        <f t="shared" ref="A79:B79" si="180">A64</f>
        <v>B1</v>
      </c>
      <c r="B79">
        <f t="shared" si="180"/>
        <v>20</v>
      </c>
      <c r="C79" s="7">
        <f t="shared" si="172"/>
        <v>31.499013806706113</v>
      </c>
      <c r="D79" s="7">
        <f t="shared" si="173"/>
        <v>16.153340413695442</v>
      </c>
      <c r="E79" s="6">
        <f t="shared" ref="E79:H79" si="181">E64</f>
        <v>390</v>
      </c>
      <c r="F79" s="6">
        <f t="shared" si="181"/>
        <v>200</v>
      </c>
      <c r="G79" s="6">
        <f t="shared" si="181"/>
        <v>100</v>
      </c>
      <c r="H79">
        <f t="shared" si="181"/>
        <v>0</v>
      </c>
      <c r="I79" s="2">
        <f t="shared" si="175"/>
        <v>8.0766702068477212</v>
      </c>
      <c r="J79" s="2">
        <f t="shared" si="176"/>
        <v>0</v>
      </c>
      <c r="K79" s="5">
        <f t="shared" ref="K79:L79" si="182">K64</f>
        <v>95</v>
      </c>
      <c r="L79" s="5">
        <f t="shared" si="182"/>
        <v>95</v>
      </c>
      <c r="M79" s="2">
        <f>J62</f>
        <v>10</v>
      </c>
      <c r="N79" s="2">
        <f>I66</f>
        <v>1.4990138067061143</v>
      </c>
      <c r="O79" s="4">
        <f t="shared" si="178"/>
        <v>0.71778071920899911</v>
      </c>
      <c r="P79" s="7">
        <f t="shared" si="179"/>
        <v>0</v>
      </c>
    </row>
    <row r="80" spans="1:17">
      <c r="A80" t="str">
        <f t="shared" ref="A80:B80" si="183">A65</f>
        <v>C1</v>
      </c>
      <c r="B80">
        <f t="shared" si="183"/>
        <v>0</v>
      </c>
      <c r="C80" s="7">
        <f t="shared" si="172"/>
        <v>8.0766702068477212</v>
      </c>
      <c r="D80" s="7">
        <f t="shared" si="173"/>
        <v>4.1418821573578057</v>
      </c>
      <c r="E80" s="6">
        <f t="shared" ref="E80:H80" si="184">E65</f>
        <v>195</v>
      </c>
      <c r="F80" s="6">
        <f t="shared" si="184"/>
        <v>100</v>
      </c>
      <c r="G80" s="6">
        <f t="shared" si="184"/>
        <v>95</v>
      </c>
      <c r="H80">
        <f t="shared" si="184"/>
        <v>0</v>
      </c>
      <c r="I80" s="2">
        <f t="shared" si="175"/>
        <v>3.9347880494899155</v>
      </c>
      <c r="J80" s="2">
        <f t="shared" si="176"/>
        <v>0</v>
      </c>
      <c r="K80" s="5">
        <f t="shared" ref="K80:L80" si="185">K65</f>
        <v>95</v>
      </c>
      <c r="L80" s="5">
        <f t="shared" si="185"/>
        <v>0</v>
      </c>
      <c r="M80" s="2">
        <f>I64</f>
        <v>8.0766702068477212</v>
      </c>
      <c r="N80">
        <v>0</v>
      </c>
      <c r="O80" s="4">
        <f t="shared" si="178"/>
        <v>0.92763608184846136</v>
      </c>
      <c r="P80" s="7">
        <f t="shared" si="179"/>
        <v>6.570299393846657E-2</v>
      </c>
    </row>
    <row r="81" spans="1:16">
      <c r="A81" t="str">
        <f t="shared" ref="A81:B81" si="186">A66</f>
        <v>D1</v>
      </c>
      <c r="B81">
        <f t="shared" si="186"/>
        <v>0</v>
      </c>
      <c r="C81" s="7">
        <f t="shared" si="172"/>
        <v>3.8723702052483722</v>
      </c>
      <c r="D81" s="7">
        <f t="shared" si="173"/>
        <v>1.5489480820993489</v>
      </c>
      <c r="E81" s="6">
        <f t="shared" ref="E81:H81" si="187">E66</f>
        <v>250</v>
      </c>
      <c r="F81" s="6">
        <f t="shared" si="187"/>
        <v>100</v>
      </c>
      <c r="G81" s="6">
        <f t="shared" si="187"/>
        <v>100</v>
      </c>
      <c r="H81">
        <f t="shared" si="187"/>
        <v>50</v>
      </c>
      <c r="I81" s="2">
        <f t="shared" si="175"/>
        <v>1.5489480820993489</v>
      </c>
      <c r="J81" s="2">
        <f t="shared" si="176"/>
        <v>0.77447404104967443</v>
      </c>
      <c r="K81" s="5">
        <f t="shared" ref="K81:L81" si="188">K66</f>
        <v>90.25</v>
      </c>
      <c r="L81" s="5">
        <f t="shared" si="188"/>
        <v>0</v>
      </c>
      <c r="M81" s="2">
        <f>I65</f>
        <v>3.8723702052483722</v>
      </c>
      <c r="N81">
        <v>0</v>
      </c>
      <c r="O81" s="4">
        <f t="shared" si="178"/>
        <v>0.97293791856562062</v>
      </c>
      <c r="P81" s="7">
        <f t="shared" si="179"/>
        <v>4.9934275393234584E-2</v>
      </c>
    </row>
    <row r="82" spans="1:16">
      <c r="A82" t="str">
        <f t="shared" ref="A82:B82" si="189">A67</f>
        <v>E1</v>
      </c>
      <c r="B82">
        <f t="shared" si="189"/>
        <v>10</v>
      </c>
      <c r="C82" s="7">
        <f t="shared" si="172"/>
        <v>13.273185261788313</v>
      </c>
      <c r="D82" s="7">
        <f t="shared" si="173"/>
        <v>13.273185261788312</v>
      </c>
      <c r="E82" s="6">
        <f t="shared" ref="E82:H82" si="190">E67</f>
        <v>200</v>
      </c>
      <c r="F82" s="6">
        <f t="shared" si="190"/>
        <v>200</v>
      </c>
      <c r="G82" s="6">
        <f t="shared" si="190"/>
        <v>0</v>
      </c>
      <c r="H82">
        <f t="shared" si="190"/>
        <v>0</v>
      </c>
      <c r="I82" s="2">
        <f t="shared" si="175"/>
        <v>0</v>
      </c>
      <c r="J82" s="2">
        <f t="shared" si="176"/>
        <v>0</v>
      </c>
      <c r="K82" s="5">
        <f t="shared" ref="K82:L82" si="191">K67</f>
        <v>47.5</v>
      </c>
      <c r="L82" s="5">
        <f t="shared" si="191"/>
        <v>45</v>
      </c>
      <c r="M82" s="2">
        <f>J66</f>
        <v>0.74950690335305714</v>
      </c>
      <c r="N82" s="2">
        <f>I68</f>
        <v>2.5236783584352573</v>
      </c>
      <c r="O82" s="4">
        <f t="shared" si="178"/>
        <v>0.76810067128829618</v>
      </c>
      <c r="P82" s="7">
        <f t="shared" si="179"/>
        <v>0.27367835843525512</v>
      </c>
    </row>
    <row r="83" spans="1:16">
      <c r="A83" t="str">
        <f t="shared" ref="A83:B83" si="192">A68</f>
        <v>E_S</v>
      </c>
      <c r="B83">
        <f t="shared" si="192"/>
        <v>0</v>
      </c>
      <c r="C83" s="7">
        <f t="shared" si="172"/>
        <v>2.8040870649280638</v>
      </c>
      <c r="D83" s="7">
        <f t="shared" si="173"/>
        <v>0</v>
      </c>
      <c r="E83" s="6">
        <f t="shared" ref="E83:H83" si="193">E68</f>
        <v>50</v>
      </c>
      <c r="F83" s="6">
        <f t="shared" si="193"/>
        <v>0</v>
      </c>
      <c r="G83" s="6">
        <f t="shared" si="193"/>
        <v>45</v>
      </c>
      <c r="H83">
        <f t="shared" si="193"/>
        <v>0</v>
      </c>
      <c r="I83" s="2">
        <f t="shared" si="175"/>
        <v>2.5236783584352573</v>
      </c>
      <c r="J83" s="2">
        <f t="shared" si="176"/>
        <v>0</v>
      </c>
      <c r="K83" s="5">
        <f t="shared" ref="K83:L83" si="194">K68</f>
        <v>50</v>
      </c>
      <c r="L83" s="5">
        <f t="shared" si="194"/>
        <v>0</v>
      </c>
      <c r="M83" s="2">
        <f>I73</f>
        <v>2.8040870649280638</v>
      </c>
      <c r="N83">
        <v>0</v>
      </c>
      <c r="O83" s="4">
        <f t="shared" si="178"/>
        <v>1</v>
      </c>
      <c r="P83" s="7">
        <f t="shared" si="179"/>
        <v>0</v>
      </c>
    </row>
    <row r="84" spans="1:16">
      <c r="A84" t="str">
        <f t="shared" ref="A84:B84" si="195">A69</f>
        <v>A2</v>
      </c>
      <c r="B84">
        <f t="shared" si="195"/>
        <v>20</v>
      </c>
      <c r="C84" s="7">
        <f t="shared" si="172"/>
        <v>30</v>
      </c>
      <c r="D84" s="7">
        <f t="shared" si="173"/>
        <v>22.894736842105264</v>
      </c>
      <c r="E84" s="6">
        <f t="shared" ref="E84:H84" si="196">E69</f>
        <v>380</v>
      </c>
      <c r="F84" s="6">
        <f t="shared" si="196"/>
        <v>290</v>
      </c>
      <c r="G84" s="6">
        <f t="shared" si="196"/>
        <v>100</v>
      </c>
      <c r="H84">
        <f t="shared" si="196"/>
        <v>100</v>
      </c>
      <c r="I84" s="2">
        <f t="shared" si="175"/>
        <v>7.8947368421052628</v>
      </c>
      <c r="J84" s="2">
        <f t="shared" si="176"/>
        <v>7.8947368421052628</v>
      </c>
      <c r="K84" s="5">
        <f t="shared" ref="K84:L84" si="197">K69</f>
        <v>90</v>
      </c>
      <c r="L84" s="5">
        <f t="shared" si="197"/>
        <v>0</v>
      </c>
      <c r="M84">
        <f>I63</f>
        <v>10</v>
      </c>
      <c r="N84">
        <v>0</v>
      </c>
      <c r="O84" s="4">
        <f t="shared" si="178"/>
        <v>0.6</v>
      </c>
      <c r="P84" s="7">
        <f t="shared" si="179"/>
        <v>0</v>
      </c>
    </row>
    <row r="85" spans="1:16">
      <c r="A85" t="str">
        <f t="shared" ref="A85:B85" si="198">A70</f>
        <v>B2</v>
      </c>
      <c r="B85">
        <f t="shared" si="198"/>
        <v>5</v>
      </c>
      <c r="C85" s="7">
        <f t="shared" si="172"/>
        <v>12.894736842105264</v>
      </c>
      <c r="D85" s="7">
        <f t="shared" si="173"/>
        <v>12.894736842105264</v>
      </c>
      <c r="E85" s="6">
        <f t="shared" ref="E85:H85" si="199">E70</f>
        <v>150</v>
      </c>
      <c r="F85" s="6">
        <f t="shared" si="199"/>
        <v>150</v>
      </c>
      <c r="G85" s="6">
        <f t="shared" si="199"/>
        <v>0</v>
      </c>
      <c r="H85">
        <f t="shared" si="199"/>
        <v>0</v>
      </c>
      <c r="I85" s="2">
        <f t="shared" si="175"/>
        <v>0</v>
      </c>
      <c r="J85" s="2">
        <f t="shared" si="176"/>
        <v>0</v>
      </c>
      <c r="K85" s="5">
        <f t="shared" ref="K85:L85" si="200">K70</f>
        <v>95</v>
      </c>
      <c r="L85" s="5">
        <f t="shared" si="200"/>
        <v>0</v>
      </c>
      <c r="M85" s="2">
        <f>I69</f>
        <v>7.8947368421052628</v>
      </c>
      <c r="N85">
        <v>0</v>
      </c>
      <c r="O85" s="4">
        <f t="shared" si="178"/>
        <v>0.77471264367816095</v>
      </c>
      <c r="P85" s="7">
        <f t="shared" si="179"/>
        <v>0</v>
      </c>
    </row>
    <row r="86" spans="1:16">
      <c r="A86" t="str">
        <f t="shared" ref="A86:B86" si="201">A71</f>
        <v>C2</v>
      </c>
      <c r="B86">
        <f t="shared" si="201"/>
        <v>0</v>
      </c>
      <c r="C86" s="7">
        <f t="shared" si="172"/>
        <v>7.8947368421052628</v>
      </c>
      <c r="D86" s="7">
        <f t="shared" si="173"/>
        <v>4.048582995951417</v>
      </c>
      <c r="E86" s="6">
        <f t="shared" ref="E86:H86" si="202">E71</f>
        <v>195</v>
      </c>
      <c r="F86" s="6">
        <f t="shared" si="202"/>
        <v>100</v>
      </c>
      <c r="G86" s="6">
        <f t="shared" si="202"/>
        <v>95</v>
      </c>
      <c r="H86">
        <f t="shared" si="202"/>
        <v>0</v>
      </c>
      <c r="I86" s="2">
        <f t="shared" si="175"/>
        <v>3.8461538461538458</v>
      </c>
      <c r="J86" s="2">
        <f t="shared" si="176"/>
        <v>0</v>
      </c>
      <c r="K86" s="5">
        <f t="shared" ref="K86:L86" si="203">K71</f>
        <v>95</v>
      </c>
      <c r="L86" s="5">
        <f t="shared" si="203"/>
        <v>0</v>
      </c>
      <c r="M86" s="2">
        <f>J69</f>
        <v>7.8947368421052628</v>
      </c>
      <c r="N86">
        <v>0</v>
      </c>
      <c r="O86" s="4">
        <f t="shared" si="178"/>
        <v>0.92926613616268794</v>
      </c>
      <c r="P86" s="7">
        <f t="shared" si="179"/>
        <v>0</v>
      </c>
    </row>
    <row r="87" spans="1:16">
      <c r="A87" t="str">
        <f t="shared" ref="A87:B87" si="204">A72</f>
        <v>D2</v>
      </c>
      <c r="B87">
        <f t="shared" si="204"/>
        <v>0</v>
      </c>
      <c r="C87" s="7">
        <f t="shared" si="172"/>
        <v>3.8461538461538458</v>
      </c>
      <c r="D87" s="7">
        <f t="shared" si="173"/>
        <v>2.0216314565854643</v>
      </c>
      <c r="E87" s="7">
        <f t="shared" ref="E87:H87" si="205">E72</f>
        <v>190.25</v>
      </c>
      <c r="F87" s="6">
        <f t="shared" si="205"/>
        <v>100</v>
      </c>
      <c r="G87" s="7">
        <f t="shared" si="205"/>
        <v>90.25</v>
      </c>
      <c r="H87">
        <f t="shared" si="205"/>
        <v>0</v>
      </c>
      <c r="I87" s="2">
        <f t="shared" si="175"/>
        <v>1.8245223895683815</v>
      </c>
      <c r="J87" s="2">
        <f t="shared" si="176"/>
        <v>0</v>
      </c>
      <c r="K87" s="5">
        <f t="shared" ref="K87:L87" si="206">K72</f>
        <v>90.25</v>
      </c>
      <c r="L87" s="5">
        <f t="shared" si="206"/>
        <v>0</v>
      </c>
      <c r="M87" s="2">
        <f>I71</f>
        <v>3.8461538461538458</v>
      </c>
      <c r="N87">
        <v>0</v>
      </c>
      <c r="O87" s="4">
        <f t="shared" si="178"/>
        <v>0.96467954236770226</v>
      </c>
      <c r="P87" s="7">
        <f t="shared" si="179"/>
        <v>0</v>
      </c>
    </row>
    <row r="88" spans="1:16">
      <c r="A88" t="str">
        <f t="shared" ref="A88:B88" si="207">A73</f>
        <v>E2</v>
      </c>
      <c r="B88">
        <f t="shared" si="207"/>
        <v>10</v>
      </c>
      <c r="C88" s="7">
        <f t="shared" si="172"/>
        <v>11.824522389568381</v>
      </c>
      <c r="D88" s="7">
        <f t="shared" si="173"/>
        <v>8.8683917921762863</v>
      </c>
      <c r="E88" s="6">
        <f t="shared" ref="E88:H88" si="208">E73</f>
        <v>200</v>
      </c>
      <c r="F88" s="6">
        <f t="shared" si="208"/>
        <v>150</v>
      </c>
      <c r="G88" s="6">
        <f t="shared" si="208"/>
        <v>50</v>
      </c>
      <c r="H88">
        <f t="shared" si="208"/>
        <v>0</v>
      </c>
      <c r="I88" s="2">
        <f t="shared" si="175"/>
        <v>2.9561305973920953</v>
      </c>
      <c r="J88" s="2">
        <f t="shared" si="176"/>
        <v>0</v>
      </c>
      <c r="K88" s="5">
        <f t="shared" ref="K88:L88" si="209">K73</f>
        <v>85.737499999999997</v>
      </c>
      <c r="L88" s="5">
        <f t="shared" si="209"/>
        <v>0</v>
      </c>
      <c r="M88" s="2">
        <f>I72</f>
        <v>1.8245223895683815</v>
      </c>
      <c r="N88">
        <v>0</v>
      </c>
      <c r="O88" s="4">
        <f t="shared" si="178"/>
        <v>0.84505798248151776</v>
      </c>
      <c r="P88" s="7">
        <f t="shared" si="179"/>
        <v>0.45613059739209483</v>
      </c>
    </row>
  </sheetData>
  <phoneticPr fontId="2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RAEL/ERG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Josiah Johnston</dc:creator>
  <cp:lastModifiedBy>Josiah Johnston</cp:lastModifiedBy>
  <dcterms:created xsi:type="dcterms:W3CDTF">2011-08-05T01:25:09Z</dcterms:created>
  <dcterms:modified xsi:type="dcterms:W3CDTF">2011-08-05T02:52:35Z</dcterms:modified>
</cp:coreProperties>
</file>