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28264728-BC3A-47A9-BB91-F187D7197FEC}" xr6:coauthVersionLast="37" xr6:coauthVersionMax="37" xr10:uidLastSave="{00000000-0000-0000-0000-000000000000}"/>
  <bookViews>
    <workbookView xWindow="0" yWindow="0" windowWidth="28800" windowHeight="12105" xr2:uid="{00000000-000D-0000-FFFF-FFFF00000000}"/>
  </bookViews>
  <sheets>
    <sheet name="Заробітна плата" sheetId="1" r:id="rId1"/>
    <sheet name="Допоміжні дані" sheetId="2" r:id="rId2"/>
    <sheet name="Діаграма 1" sheetId="3" r:id="rId3"/>
    <sheet name="Діаграма 2" sheetId="4" r:id="rId4"/>
  </sheets>
  <calcPr calcId="1790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I4" i="1" l="1"/>
  <c r="I5" i="1"/>
  <c r="I6" i="1"/>
  <c r="I7" i="1"/>
  <c r="I8" i="1"/>
  <c r="I9" i="1"/>
  <c r="I10" i="1"/>
  <c r="I11" i="1"/>
  <c r="I3" i="1"/>
  <c r="H11" i="1"/>
  <c r="H10" i="1"/>
  <c r="J10" i="1" s="1"/>
  <c r="H8" i="1"/>
  <c r="J8" i="1" s="1"/>
  <c r="H6" i="1"/>
  <c r="J6" i="1" s="1"/>
  <c r="H5" i="1"/>
  <c r="J5" i="1" s="1"/>
  <c r="H4" i="1"/>
  <c r="J4" i="1" s="1"/>
  <c r="H3" i="1"/>
  <c r="J3" i="1" s="1"/>
  <c r="K8" i="1" l="1"/>
  <c r="L8" i="1" s="1"/>
  <c r="M8" i="1" s="1"/>
  <c r="L4" i="1"/>
  <c r="M4" i="1" s="1"/>
  <c r="K4" i="1"/>
  <c r="K10" i="1"/>
  <c r="L10" i="1" s="1"/>
  <c r="M10" i="1" s="1"/>
  <c r="J11" i="1"/>
  <c r="K5" i="1"/>
  <c r="L5" i="1" s="1"/>
  <c r="M5" i="1" s="1"/>
  <c r="K3" i="1"/>
  <c r="L3" i="1" s="1"/>
  <c r="M3" i="1" s="1"/>
  <c r="K6" i="1"/>
  <c r="L6" i="1" s="1"/>
  <c r="M6" i="1" s="1"/>
  <c r="H7" i="1"/>
  <c r="J7" i="1" s="1"/>
  <c r="H9" i="1"/>
  <c r="J9" i="1" s="1"/>
  <c r="K7" i="1" l="1"/>
  <c r="L7" i="1" s="1"/>
  <c r="K11" i="1"/>
  <c r="L11" i="1"/>
  <c r="M11" i="1"/>
  <c r="K9" i="1"/>
  <c r="L9" i="1" s="1"/>
  <c r="M9" i="1" s="1"/>
  <c r="J12" i="1"/>
  <c r="M7" i="1" l="1"/>
  <c r="M12" i="1" s="1"/>
  <c r="L12" i="1"/>
</calcChain>
</file>

<file path=xl/sharedStrings.xml><?xml version="1.0" encoding="utf-8"?>
<sst xmlns="http://schemas.openxmlformats.org/spreadsheetml/2006/main" count="45" uniqueCount="41">
  <si>
    <t>№</t>
  </si>
  <si>
    <t>Прізвище</t>
  </si>
  <si>
    <t>К-сть дітей</t>
  </si>
  <si>
    <t>На харчування</t>
  </si>
  <si>
    <t>К-сть змін</t>
  </si>
  <si>
    <t>Денних</t>
  </si>
  <si>
    <t>Нічних</t>
  </si>
  <si>
    <t>Нарахування</t>
  </si>
  <si>
    <t>Оплата за позмінну роботу</t>
  </si>
  <si>
    <t>Доплата на дітей</t>
  </si>
  <si>
    <t>Доплата на харчування</t>
  </si>
  <si>
    <t>Всього нараховано</t>
  </si>
  <si>
    <t>Податок</t>
  </si>
  <si>
    <t>Всього відраховано</t>
  </si>
  <si>
    <t>До виплати</t>
  </si>
  <si>
    <t>Піщук С.О.</t>
  </si>
  <si>
    <t>Тартачник Д.О.</t>
  </si>
  <si>
    <t>Радківська А.В.</t>
  </si>
  <si>
    <t>Пархоменко В.В.</t>
  </si>
  <si>
    <t>Сергієнко А.С.</t>
  </si>
  <si>
    <t>Шумський О.В.</t>
  </si>
  <si>
    <t>Фіщук Є.О.</t>
  </si>
  <si>
    <t>Збунь К.С.</t>
  </si>
  <si>
    <t>Джус І.О.</t>
  </si>
  <si>
    <t>Всього</t>
  </si>
  <si>
    <t>+</t>
  </si>
  <si>
    <t>Відрахування</t>
  </si>
  <si>
    <t>Тарифні ставки</t>
  </si>
  <si>
    <t>Денна зміна</t>
  </si>
  <si>
    <t>Нічна зміна</t>
  </si>
  <si>
    <t>Розмір доплати, якщо більше двох</t>
  </si>
  <si>
    <t>Розмір доплати на харчування</t>
  </si>
  <si>
    <t>Матеріальна допомога</t>
  </si>
  <si>
    <t>10%, якщо
оплата &lt;3000</t>
  </si>
  <si>
    <t>Сплата в
касу взаємодопомоги</t>
  </si>
  <si>
    <t>100, якщо нараховано &gt;2500</t>
  </si>
  <si>
    <t xml:space="preserve"> </t>
  </si>
  <si>
    <t>500 грн.</t>
  </si>
  <si>
    <t>Нараховано більше</t>
  </si>
  <si>
    <t>%</t>
  </si>
  <si>
    <t>Профспілка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</si>
</sst>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₴-422]_-;\-* #,##0.00\ [$₴-422]_-;_-* &quot;-&quot;??\ [$₴-422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9" xfId="0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2" fontId="0" fillId="0" borderId="12" xfId="0" applyNumberFormat="1" applyBorder="1"/>
    <xf numFmtId="2" fontId="0" fillId="0" borderId="6" xfId="0" applyNumberFormat="1" applyBorder="1"/>
    <xf numFmtId="2" fontId="0" fillId="2" borderId="9" xfId="0" applyNumberFormat="1" applyFill="1" applyBorder="1"/>
    <xf numFmtId="164" fontId="0" fillId="2" borderId="11" xfId="1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9" fontId="0" fillId="0" borderId="15" xfId="0" applyNumberFormat="1" applyBorder="1" applyAlignment="1">
      <alignment horizontal="center" wrapText="1"/>
    </xf>
    <xf numFmtId="9" fontId="0" fillId="0" borderId="0" xfId="0" applyNumberFormat="1" applyAlignment="1">
      <alignment horizontal="center"/>
    </xf>
    <xf numFmtId="9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9" fontId="0" fillId="0" borderId="19" xfId="0" applyNumberFormat="1" applyBorder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164" fontId="0" fillId="0" borderId="2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0" fillId="0" borderId="23" xfId="0" applyNumberFormat="1" applyBorder="1"/>
    <xf numFmtId="0" fontId="0" fillId="2" borderId="22" xfId="0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7414698162729"/>
          <c:y val="5.5555555555555552E-2"/>
          <c:w val="0.53888888888888886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19-480E-BC7D-D31F8C5A2A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19-480E-BC7D-D31F8C5A2A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9-480E-BC7D-D31F8C5A2A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19-480E-BC7D-D31F8C5A2A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19-480E-BC7D-D31F8C5A2A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19-480E-BC7D-D31F8C5A2A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19-480E-BC7D-D31F8C5A2A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19-480E-BC7D-D31F8C5A2A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19-480E-BC7D-D31F8C5A2AF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0E353CC-0D16-4265-A15E-D58CBACD83F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C19-480E-BC7D-D31F8C5A2A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19-480E-BC7D-D31F8C5A2A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9805F8-3064-44DF-91E4-3FB4AD2ADD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19-480E-BC7D-D31F8C5A2A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E4E257-95DC-49A5-BCA8-8DA817DF45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19-480E-BC7D-D31F8C5A2A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B48C18-6714-4C5E-8CD7-37E7FA65BD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19-480E-BC7D-D31F8C5A2A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A3D104-CFBC-4902-B2E1-CC0E6DDC27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19-480E-BC7D-D31F8C5A2A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19-480E-BC7D-D31F8C5A2A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45E4140-E9D5-42DC-ADE9-45E4130CF8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19-480E-BC7D-D31F8C5A2A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1739C1F-C73C-41BD-A444-22A3C71EA7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C19-480E-BC7D-D31F8C5A2A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'Заробітна плата'!$B$3:$B$11</c:f>
              <c:strCache>
                <c:ptCount val="9"/>
                <c:pt idx="0">
                  <c:v>Піщук С.О.</c:v>
                </c:pt>
                <c:pt idx="1">
                  <c:v>Тартачник Д.О.</c:v>
                </c:pt>
                <c:pt idx="2">
                  <c:v>Радківська А.В.</c:v>
                </c:pt>
                <c:pt idx="3">
                  <c:v>Пархоменко В.В.</c:v>
                </c:pt>
                <c:pt idx="4">
                  <c:v>Сергієнко А.С.</c:v>
                </c:pt>
                <c:pt idx="5">
                  <c:v>Шумський О.В.</c:v>
                </c:pt>
                <c:pt idx="6">
                  <c:v>Фіщук Є.О.</c:v>
                </c:pt>
                <c:pt idx="7">
                  <c:v>Збунь К.С.</c:v>
                </c:pt>
                <c:pt idx="8">
                  <c:v>Джус І.О.</c:v>
                </c:pt>
              </c:strCache>
            </c:strRef>
          </c:cat>
          <c:val>
            <c:numRef>
              <c:f>'Заробітна плата'!$L$3:$L$11</c:f>
              <c:numCache>
                <c:formatCode>0.00</c:formatCode>
                <c:ptCount val="9"/>
                <c:pt idx="0">
                  <c:v>1270</c:v>
                </c:pt>
                <c:pt idx="1">
                  <c:v>0</c:v>
                </c:pt>
                <c:pt idx="2">
                  <c:v>1810</c:v>
                </c:pt>
                <c:pt idx="3">
                  <c:v>901</c:v>
                </c:pt>
                <c:pt idx="4">
                  <c:v>1795.6</c:v>
                </c:pt>
                <c:pt idx="5">
                  <c:v>1990</c:v>
                </c:pt>
                <c:pt idx="6">
                  <c:v>1126</c:v>
                </c:pt>
                <c:pt idx="7">
                  <c:v>955</c:v>
                </c:pt>
                <c:pt idx="8">
                  <c:v>1369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'Заробітна плата'!$L$3:$L$11</c15:f>
                <c15:dlblRangeCache>
                  <c:ptCount val="9"/>
                  <c:pt idx="0">
                    <c:v>1270,00</c:v>
                  </c:pt>
                  <c:pt idx="1">
                    <c:v>0,00</c:v>
                  </c:pt>
                  <c:pt idx="2">
                    <c:v>1810,00</c:v>
                  </c:pt>
                  <c:pt idx="3">
                    <c:v>901,00</c:v>
                  </c:pt>
                  <c:pt idx="4">
                    <c:v>1795,60</c:v>
                  </c:pt>
                  <c:pt idx="5">
                    <c:v>1990,00</c:v>
                  </c:pt>
                  <c:pt idx="6">
                    <c:v>1126,00</c:v>
                  </c:pt>
                  <c:pt idx="7">
                    <c:v>955,00</c:v>
                  </c:pt>
                  <c:pt idx="8">
                    <c:v>1369,00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7C19-480E-BC7D-D31F8C5A2AF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Всього нараховано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('Заробітна плата'!$B$5,'Заробітна плата'!$B$8,'Заробітна плата'!$B$9)</c:f>
              <c:strCache>
                <c:ptCount val="3"/>
                <c:pt idx="0">
                  <c:v>Радківська А.В.</c:v>
                </c:pt>
                <c:pt idx="1">
                  <c:v>Шумський О.В.</c:v>
                </c:pt>
                <c:pt idx="2">
                  <c:v>Фіщук Є.О.</c:v>
                </c:pt>
              </c:strCache>
            </c:strRef>
          </c:cat>
          <c:val>
            <c:numRef>
              <c:f>('Заробітна плата'!$J$5,'Заробітна плата'!$J$8,'Заробітна плата'!$J$9)</c:f>
              <c:numCache>
                <c:formatCode>0.00</c:formatCode>
                <c:ptCount val="3"/>
                <c:pt idx="0">
                  <c:v>19000</c:v>
                </c:pt>
                <c:pt idx="1">
                  <c:v>21000</c:v>
                </c:pt>
                <c:pt idx="2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0-4CFC-AC39-94C11191F395}"/>
            </c:ext>
          </c:extLst>
        </c:ser>
        <c:ser>
          <c:idx val="1"/>
          <c:order val="1"/>
          <c:tx>
            <c:v>До виплати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('Заробітна плата'!$B$5,'Заробітна плата'!$B$8,'Заробітна плата'!$B$9)</c:f>
              <c:strCache>
                <c:ptCount val="3"/>
                <c:pt idx="0">
                  <c:v>Радківська А.В.</c:v>
                </c:pt>
                <c:pt idx="1">
                  <c:v>Шумський О.В.</c:v>
                </c:pt>
                <c:pt idx="2">
                  <c:v>Фіщук Є.О.</c:v>
                </c:pt>
              </c:strCache>
            </c:strRef>
          </c:cat>
          <c:val>
            <c:numRef>
              <c:f>('Заробітна плата'!$M$5,'Заробітна плата'!$M$8,'Заробітна плата'!$M$9)</c:f>
              <c:numCache>
                <c:formatCode>_-* #\ ##0.00\ [$₴-422]_-;\-* #\ ##0.00\ [$₴-422]_-;_-* "-"??\ [$₴-422]_-;_-@_-</c:formatCode>
                <c:ptCount val="3"/>
                <c:pt idx="0">
                  <c:v>17190</c:v>
                </c:pt>
                <c:pt idx="1">
                  <c:v>19010</c:v>
                </c:pt>
                <c:pt idx="2">
                  <c:v>10274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0-4CFC-AC39-94C11191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48879"/>
        <c:axId val="1793623247"/>
      </c:barChart>
      <c:catAx>
        <c:axId val="690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23247"/>
        <c:crosses val="autoZero"/>
        <c:auto val="1"/>
        <c:lblAlgn val="ctr"/>
        <c:lblOffset val="100"/>
        <c:noMultiLvlLbl val="0"/>
      </c:catAx>
      <c:valAx>
        <c:axId val="17936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176212</xdr:rowOff>
    </xdr:from>
    <xdr:to>
      <xdr:col>8</xdr:col>
      <xdr:colOff>285750</xdr:colOff>
      <xdr:row>15</xdr:row>
      <xdr:rowOff>61912</xdr:rowOff>
    </xdr:to>
    <xdr:graphicFrame macro="">
      <xdr:nvGraphicFramePr>
        <xdr:cNvPr id="5" name="Диаграмма 6">
          <a:extLst>
            <a:ext uri="{FF2B5EF4-FFF2-40B4-BE49-F238E27FC236}">
              <a16:creationId xmlns:a16="http://schemas.microsoft.com/office/drawing/2014/main" id="{08346001-78CF-47B3-AB97-0B2BDE1BF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8</xdr:col>
      <xdr:colOff>304800</xdr:colOff>
      <xdr:row>16</xdr:row>
      <xdr:rowOff>80962</xdr:rowOff>
    </xdr:to>
    <xdr:graphicFrame macro="">
      <xdr:nvGraphicFramePr>
        <xdr:cNvPr id="2" name="Диаграмма 8">
          <a:extLst>
            <a:ext uri="{FF2B5EF4-FFF2-40B4-BE49-F238E27FC236}">
              <a16:creationId xmlns:a16="http://schemas.microsoft.com/office/drawing/2014/main" id="{59CBB5E4-C87D-42D6-A0FF-BB72B994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P20" sqref="P20"/>
    </sheetView>
  </sheetViews>
  <sheetFormatPr defaultRowHeight="15" x14ac:dyDescent="0.25"/>
  <cols>
    <col min="1" max="1" width="4.7109375" customWidth="1"/>
    <col min="2" max="2" width="16.42578125" bestFit="1" customWidth="1"/>
    <col min="3" max="3" width="10.85546875" bestFit="1" customWidth="1"/>
    <col min="4" max="4" width="14.28515625" bestFit="1" customWidth="1"/>
    <col min="7" max="7" width="9.140625" customWidth="1"/>
    <col min="10" max="10" width="10.28515625" customWidth="1"/>
    <col min="13" max="13" width="12.140625" customWidth="1"/>
  </cols>
  <sheetData>
    <row r="1" spans="1:13" ht="15.75" thickTop="1" x14ac:dyDescent="0.25">
      <c r="A1" s="40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/>
      <c r="G1" s="37" t="s">
        <v>7</v>
      </c>
      <c r="H1" s="37"/>
      <c r="I1" s="37"/>
      <c r="J1" s="37"/>
      <c r="K1" s="37" t="s">
        <v>26</v>
      </c>
      <c r="L1" s="37"/>
      <c r="M1" s="38" t="s">
        <v>14</v>
      </c>
    </row>
    <row r="2" spans="1:13" ht="59.25" customHeight="1" thickBot="1" x14ac:dyDescent="0.3">
      <c r="A2" s="41"/>
      <c r="B2" s="42"/>
      <c r="C2" s="42"/>
      <c r="D2" s="42"/>
      <c r="E2" s="1" t="s">
        <v>5</v>
      </c>
      <c r="F2" s="1" t="s">
        <v>6</v>
      </c>
      <c r="G2" s="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39"/>
    </row>
    <row r="3" spans="1:13" ht="15.75" thickTop="1" x14ac:dyDescent="0.25">
      <c r="A3" s="11">
        <v>1</v>
      </c>
      <c r="B3" s="10" t="s">
        <v>15</v>
      </c>
      <c r="C3" s="10">
        <v>1</v>
      </c>
      <c r="D3" s="10" t="s">
        <v>25</v>
      </c>
      <c r="E3" s="10">
        <v>40</v>
      </c>
      <c r="F3" s="10">
        <v>15</v>
      </c>
      <c r="G3" s="12">
        <f>E3*200+F3*300</f>
        <v>12500</v>
      </c>
      <c r="H3" s="12">
        <f>IF(C3&gt;=2,G3*0.2,0)</f>
        <v>0</v>
      </c>
      <c r="I3" s="12">
        <f>IF(D3="+",500,0)</f>
        <v>500</v>
      </c>
      <c r="J3" s="12">
        <f>G3+H3+I3+ IF(G3&lt;3000,G3*0.01,0)</f>
        <v>13000</v>
      </c>
      <c r="K3" s="12">
        <f>IF(J3 &gt; 2800,J3 * 0.09,IF(J3 &gt; 1200,J3 * 0.04,0))</f>
        <v>1170</v>
      </c>
      <c r="L3" s="12">
        <f>IF(J3 &gt; 2500,K3 + 100, K3)</f>
        <v>1270</v>
      </c>
      <c r="M3" s="32">
        <f>J3-L3</f>
        <v>11730</v>
      </c>
    </row>
    <row r="4" spans="1:13" x14ac:dyDescent="0.25">
      <c r="A4" s="3">
        <v>2</v>
      </c>
      <c r="B4" s="4" t="s">
        <v>16</v>
      </c>
      <c r="C4" s="4">
        <v>7</v>
      </c>
      <c r="D4" s="4"/>
      <c r="E4" s="4">
        <v>1</v>
      </c>
      <c r="F4" s="4">
        <v>1</v>
      </c>
      <c r="G4" s="12">
        <f t="shared" ref="G4:G11" si="0">E4*200+F4*300</f>
        <v>500</v>
      </c>
      <c r="H4" s="12">
        <f t="shared" ref="H4:H11" si="1">IF(C4&gt;=2,G4*0.2,0)</f>
        <v>100</v>
      </c>
      <c r="I4" s="12">
        <f t="shared" ref="I4:I11" si="2">IF(D4="+",500,0)</f>
        <v>0</v>
      </c>
      <c r="J4" s="12">
        <f t="shared" ref="J4:J11" si="3">G4+H4+I4+ IF(G4&lt;3000,G4*0.01,0)</f>
        <v>605</v>
      </c>
      <c r="K4" s="12">
        <f t="shared" ref="K4:K11" si="4">IF(J4 &gt; 2800,J4 * 0.09,IF(J4 &gt; 1200,J4 * 0.04,0))</f>
        <v>0</v>
      </c>
      <c r="L4" s="12">
        <f t="shared" ref="L4:L11" si="5">IF(J4 &gt; 2500,K4 + 100, K4)</f>
        <v>0</v>
      </c>
      <c r="M4" s="34">
        <f t="shared" ref="M4:M11" si="6">J4-L4</f>
        <v>605</v>
      </c>
    </row>
    <row r="5" spans="1:13" x14ac:dyDescent="0.25">
      <c r="A5" s="3">
        <v>3</v>
      </c>
      <c r="B5" s="4" t="s">
        <v>17</v>
      </c>
      <c r="C5" s="4">
        <v>1</v>
      </c>
      <c r="D5" s="4"/>
      <c r="E5" s="4">
        <v>20</v>
      </c>
      <c r="F5" s="4">
        <v>50</v>
      </c>
      <c r="G5" s="12">
        <f t="shared" si="0"/>
        <v>19000</v>
      </c>
      <c r="H5" s="12">
        <f t="shared" si="1"/>
        <v>0</v>
      </c>
      <c r="I5" s="12">
        <f t="shared" si="2"/>
        <v>0</v>
      </c>
      <c r="J5" s="12">
        <f t="shared" si="3"/>
        <v>19000</v>
      </c>
      <c r="K5" s="12">
        <f t="shared" si="4"/>
        <v>1710</v>
      </c>
      <c r="L5" s="12">
        <f t="shared" si="5"/>
        <v>1810</v>
      </c>
      <c r="M5" s="34">
        <f t="shared" si="6"/>
        <v>17190</v>
      </c>
    </row>
    <row r="6" spans="1:13" x14ac:dyDescent="0.25">
      <c r="A6" s="3">
        <v>4</v>
      </c>
      <c r="B6" s="4" t="s">
        <v>18</v>
      </c>
      <c r="C6" s="4">
        <v>1</v>
      </c>
      <c r="D6" s="4" t="s">
        <v>25</v>
      </c>
      <c r="E6" s="4">
        <v>12</v>
      </c>
      <c r="F6" s="4">
        <v>20</v>
      </c>
      <c r="G6" s="12">
        <f t="shared" si="0"/>
        <v>8400</v>
      </c>
      <c r="H6" s="12">
        <f t="shared" si="1"/>
        <v>0</v>
      </c>
      <c r="I6" s="12">
        <f t="shared" si="2"/>
        <v>500</v>
      </c>
      <c r="J6" s="12">
        <f t="shared" si="3"/>
        <v>8900</v>
      </c>
      <c r="K6" s="12">
        <f t="shared" si="4"/>
        <v>801</v>
      </c>
      <c r="L6" s="12">
        <f t="shared" si="5"/>
        <v>901</v>
      </c>
      <c r="M6" s="35">
        <f t="shared" si="6"/>
        <v>7999</v>
      </c>
    </row>
    <row r="7" spans="1:13" x14ac:dyDescent="0.25">
      <c r="A7" s="3">
        <v>5</v>
      </c>
      <c r="B7" s="4" t="s">
        <v>19</v>
      </c>
      <c r="C7" s="4">
        <v>2</v>
      </c>
      <c r="D7" s="4"/>
      <c r="E7" s="4">
        <v>14</v>
      </c>
      <c r="F7" s="4">
        <v>43</v>
      </c>
      <c r="G7" s="12">
        <f t="shared" si="0"/>
        <v>15700</v>
      </c>
      <c r="H7" s="12">
        <f t="shared" si="1"/>
        <v>3140</v>
      </c>
      <c r="I7" s="12">
        <f t="shared" si="2"/>
        <v>0</v>
      </c>
      <c r="J7" s="12">
        <f t="shared" si="3"/>
        <v>18840</v>
      </c>
      <c r="K7" s="12">
        <f t="shared" si="4"/>
        <v>1695.6</v>
      </c>
      <c r="L7" s="12">
        <f t="shared" si="5"/>
        <v>1795.6</v>
      </c>
      <c r="M7" s="36">
        <f t="shared" si="6"/>
        <v>17044.400000000001</v>
      </c>
    </row>
    <row r="8" spans="1:13" x14ac:dyDescent="0.25">
      <c r="A8" s="3">
        <v>6</v>
      </c>
      <c r="B8" s="4" t="s">
        <v>20</v>
      </c>
      <c r="C8" s="4">
        <v>0</v>
      </c>
      <c r="D8" s="4" t="s">
        <v>25</v>
      </c>
      <c r="E8" s="4">
        <v>50</v>
      </c>
      <c r="F8" s="4">
        <v>35</v>
      </c>
      <c r="G8" s="12">
        <f t="shared" si="0"/>
        <v>20500</v>
      </c>
      <c r="H8" s="12">
        <f t="shared" si="1"/>
        <v>0</v>
      </c>
      <c r="I8" s="12">
        <f t="shared" si="2"/>
        <v>500</v>
      </c>
      <c r="J8" s="12">
        <f t="shared" si="3"/>
        <v>21000</v>
      </c>
      <c r="K8" s="12">
        <f t="shared" si="4"/>
        <v>1890</v>
      </c>
      <c r="L8" s="12">
        <f t="shared" si="5"/>
        <v>1990</v>
      </c>
      <c r="M8" s="35">
        <f t="shared" si="6"/>
        <v>19010</v>
      </c>
    </row>
    <row r="9" spans="1:13" x14ac:dyDescent="0.25">
      <c r="A9" s="3">
        <v>7</v>
      </c>
      <c r="B9" s="4" t="s">
        <v>21</v>
      </c>
      <c r="C9" s="4">
        <v>2</v>
      </c>
      <c r="D9" s="4"/>
      <c r="E9" s="4">
        <v>40</v>
      </c>
      <c r="F9" s="4">
        <v>5</v>
      </c>
      <c r="G9" s="12">
        <f t="shared" si="0"/>
        <v>9500</v>
      </c>
      <c r="H9" s="12">
        <f t="shared" si="1"/>
        <v>1900</v>
      </c>
      <c r="I9" s="12">
        <f t="shared" si="2"/>
        <v>0</v>
      </c>
      <c r="J9" s="12">
        <f t="shared" si="3"/>
        <v>11400</v>
      </c>
      <c r="K9" s="12">
        <f t="shared" si="4"/>
        <v>1026</v>
      </c>
      <c r="L9" s="12">
        <f t="shared" si="5"/>
        <v>1126</v>
      </c>
      <c r="M9" s="36">
        <f t="shared" si="6"/>
        <v>10274</v>
      </c>
    </row>
    <row r="10" spans="1:13" x14ac:dyDescent="0.25">
      <c r="A10" s="3">
        <v>8</v>
      </c>
      <c r="B10" s="4" t="s">
        <v>22</v>
      </c>
      <c r="C10" s="4">
        <v>1</v>
      </c>
      <c r="D10" s="4" t="s">
        <v>25</v>
      </c>
      <c r="E10" s="4">
        <v>30</v>
      </c>
      <c r="F10" s="4">
        <v>10</v>
      </c>
      <c r="G10" s="12">
        <f t="shared" si="0"/>
        <v>9000</v>
      </c>
      <c r="H10" s="12">
        <f t="shared" si="1"/>
        <v>0</v>
      </c>
      <c r="I10" s="12">
        <f t="shared" si="2"/>
        <v>500</v>
      </c>
      <c r="J10" s="12">
        <f t="shared" si="3"/>
        <v>9500</v>
      </c>
      <c r="K10" s="12">
        <f t="shared" si="4"/>
        <v>855</v>
      </c>
      <c r="L10" s="12">
        <f t="shared" si="5"/>
        <v>955</v>
      </c>
      <c r="M10" s="35">
        <f t="shared" si="6"/>
        <v>8545</v>
      </c>
    </row>
    <row r="11" spans="1:13" ht="15.75" thickBot="1" x14ac:dyDescent="0.3">
      <c r="A11" s="8">
        <v>9</v>
      </c>
      <c r="B11" s="9" t="s">
        <v>23</v>
      </c>
      <c r="C11" s="9">
        <v>0</v>
      </c>
      <c r="D11" s="9"/>
      <c r="E11" s="9">
        <v>60</v>
      </c>
      <c r="F11" s="9">
        <v>7</v>
      </c>
      <c r="G11" s="44">
        <f t="shared" si="0"/>
        <v>14100</v>
      </c>
      <c r="H11" s="13">
        <f t="shared" si="1"/>
        <v>0</v>
      </c>
      <c r="I11" s="13">
        <f t="shared" si="2"/>
        <v>0</v>
      </c>
      <c r="J11" s="13">
        <f t="shared" si="3"/>
        <v>14100</v>
      </c>
      <c r="K11" s="13">
        <f t="shared" si="4"/>
        <v>1269</v>
      </c>
      <c r="L11" s="13">
        <f t="shared" si="5"/>
        <v>1369</v>
      </c>
      <c r="M11" s="33">
        <f t="shared" si="6"/>
        <v>12731</v>
      </c>
    </row>
    <row r="12" spans="1:13" ht="16.5" thickTop="1" thickBot="1" x14ac:dyDescent="0.3">
      <c r="A12" s="5">
        <v>10</v>
      </c>
      <c r="B12" s="6" t="s">
        <v>24</v>
      </c>
      <c r="C12" s="7"/>
      <c r="D12" s="7"/>
      <c r="E12" s="7"/>
      <c r="F12" s="7"/>
      <c r="G12" s="45"/>
      <c r="H12" s="7"/>
      <c r="I12" s="7"/>
      <c r="J12" s="14">
        <f>J3+J4+J5+J6+J7+J8+J9+J10+J11</f>
        <v>116345</v>
      </c>
      <c r="K12" s="7"/>
      <c r="L12" s="14">
        <f>L3+L4+L5+L6+L7+L8+L9+L10+L11</f>
        <v>11216.6</v>
      </c>
      <c r="M12" s="15">
        <f>M3+M4+M5+M6+M7+M8+M9+M10+M11</f>
        <v>105128.4</v>
      </c>
    </row>
    <row r="13" spans="1:13" ht="15.75" thickTop="1" x14ac:dyDescent="0.25"/>
  </sheetData>
  <mergeCells count="8">
    <mergeCell ref="K1:L1"/>
    <mergeCell ref="M1:M2"/>
    <mergeCell ref="A1:A2"/>
    <mergeCell ref="B1:B2"/>
    <mergeCell ref="C1:C2"/>
    <mergeCell ref="D1:D2"/>
    <mergeCell ref="E1:F1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P3" sqref="P3"/>
    </sheetView>
  </sheetViews>
  <sheetFormatPr defaultRowHeight="15" x14ac:dyDescent="0.25"/>
  <cols>
    <col min="4" max="4" width="15.85546875" customWidth="1"/>
    <col min="6" max="6" width="12.85546875" customWidth="1"/>
    <col min="8" max="8" width="15.5703125" customWidth="1"/>
    <col min="10" max="10" width="12" customWidth="1"/>
    <col min="12" max="12" width="20" customWidth="1"/>
    <col min="13" max="13" width="17.140625" customWidth="1"/>
    <col min="15" max="15" width="11.140625" customWidth="1"/>
  </cols>
  <sheetData>
    <row r="1" spans="1:15" ht="45.75" thickBot="1" x14ac:dyDescent="0.3">
      <c r="A1" s="43" t="s">
        <v>27</v>
      </c>
      <c r="B1" s="43"/>
      <c r="C1" s="18"/>
      <c r="D1" s="19" t="s">
        <v>30</v>
      </c>
      <c r="E1" s="18"/>
      <c r="F1" s="19" t="s">
        <v>31</v>
      </c>
      <c r="G1" s="18"/>
      <c r="H1" s="19" t="s">
        <v>32</v>
      </c>
      <c r="I1" s="18"/>
      <c r="J1" s="43" t="s">
        <v>12</v>
      </c>
      <c r="K1" s="43"/>
      <c r="M1" s="19" t="s">
        <v>34</v>
      </c>
      <c r="N1" s="17"/>
      <c r="O1" s="31" t="s">
        <v>40</v>
      </c>
    </row>
    <row r="2" spans="1:15" ht="45.75" thickBot="1" x14ac:dyDescent="0.3">
      <c r="A2" s="24" t="s">
        <v>28</v>
      </c>
      <c r="B2" s="21">
        <v>20</v>
      </c>
      <c r="C2" s="16"/>
      <c r="D2" s="25">
        <v>0.2</v>
      </c>
      <c r="E2" s="16"/>
      <c r="F2" s="21" t="s">
        <v>37</v>
      </c>
      <c r="G2" s="16"/>
      <c r="H2" s="21" t="s">
        <v>33</v>
      </c>
      <c r="I2" s="16"/>
      <c r="J2" s="25" t="s">
        <v>38</v>
      </c>
      <c r="K2" s="21" t="s">
        <v>39</v>
      </c>
      <c r="M2" s="21" t="s">
        <v>35</v>
      </c>
      <c r="N2" s="17"/>
      <c r="O2" s="26">
        <v>0.01</v>
      </c>
    </row>
    <row r="3" spans="1:15" ht="30.75" thickBot="1" x14ac:dyDescent="0.3">
      <c r="A3" s="20" t="s">
        <v>29</v>
      </c>
      <c r="B3" s="22">
        <v>30</v>
      </c>
      <c r="C3" s="23"/>
      <c r="D3" s="16"/>
      <c r="E3" s="16"/>
      <c r="F3" s="16" t="s">
        <v>36</v>
      </c>
      <c r="G3" s="16"/>
      <c r="H3" s="16"/>
      <c r="I3" s="16"/>
      <c r="J3" s="29">
        <v>1200</v>
      </c>
      <c r="K3" s="30">
        <v>0.04</v>
      </c>
      <c r="L3" s="16"/>
      <c r="M3" s="17"/>
      <c r="N3" s="17"/>
    </row>
    <row r="4" spans="1:15" ht="15.75" thickBot="1" x14ac:dyDescent="0.3">
      <c r="J4" s="28">
        <v>2800</v>
      </c>
      <c r="K4" s="27">
        <v>0.09</v>
      </c>
    </row>
  </sheetData>
  <mergeCells count="2">
    <mergeCell ref="A1:B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Заробітна плата</vt:lpstr>
      <vt:lpstr>Допоміжні дані</vt:lpstr>
      <vt:lpstr>Діаграма 1</vt:lpstr>
      <vt:lpstr>Діаграма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2021-10-27T12:14:31Z</dcterms:modified>
</cp:coreProperties>
</file>