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Y:\client\DATAS\PUSHPARAJ\"/>
    </mc:Choice>
  </mc:AlternateContent>
  <xr:revisionPtr revIDLastSave="0" documentId="13_ncr:1_{2F4FA4B8-CA4D-4EB4-8780-C84C1B267F1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ALANCE SHEET" sheetId="1" r:id="rId1"/>
    <sheet name="profit and loss account" sheetId="2" r:id="rId2"/>
    <sheet name="MEM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3" l="1"/>
  <c r="F24" i="3"/>
  <c r="F21" i="3"/>
  <c r="G24" i="3" l="1"/>
  <c r="G26" i="3" s="1"/>
  <c r="G31" i="3" l="1"/>
  <c r="G33" i="3" s="1"/>
  <c r="G35" i="3" l="1"/>
  <c r="G36" i="3" l="1"/>
  <c r="B15" i="1" l="1"/>
  <c r="M11" i="1" l="1"/>
  <c r="L14" i="1"/>
  <c r="L13" i="1"/>
  <c r="L12" i="1"/>
  <c r="L11" i="1"/>
  <c r="N11" i="1" s="1"/>
  <c r="L10" i="1"/>
  <c r="N10" i="1" l="1"/>
  <c r="L15" i="1"/>
  <c r="M12" i="1"/>
  <c r="N12" i="1" s="1"/>
  <c r="M10" i="1"/>
  <c r="M13" i="1"/>
  <c r="N13" i="1" s="1"/>
  <c r="M14" i="1"/>
  <c r="N14" i="1" s="1"/>
  <c r="I21" i="1"/>
  <c r="H11" i="2"/>
  <c r="H23" i="2" s="1"/>
  <c r="F10" i="1"/>
  <c r="F21" i="1" s="1"/>
  <c r="M15" i="1" l="1"/>
  <c r="N15" i="1" s="1"/>
  <c r="E23" i="2"/>
  <c r="E21" i="2" s="1"/>
</calcChain>
</file>

<file path=xl/sharedStrings.xml><?xml version="1.0" encoding="utf-8"?>
<sst xmlns="http://schemas.openxmlformats.org/spreadsheetml/2006/main" count="90" uniqueCount="68">
  <si>
    <t>Liabilites</t>
  </si>
  <si>
    <t>Amount</t>
  </si>
  <si>
    <t>Assets</t>
  </si>
  <si>
    <t>Capital</t>
  </si>
  <si>
    <t>Add: Net Profit of the Year</t>
  </si>
  <si>
    <t>Bank Accounts</t>
  </si>
  <si>
    <t>Fixed Assets</t>
  </si>
  <si>
    <t>The Above information has been Compiled from the rough citta maintained by the Client and also</t>
  </si>
  <si>
    <t xml:space="preserve"> based on the few information and explanation given by the Client and through compiliation </t>
  </si>
  <si>
    <t>of Bank statements.</t>
  </si>
  <si>
    <t>Ramajayam and Associates</t>
  </si>
  <si>
    <t>Chartered Accountants</t>
  </si>
  <si>
    <t>Proprietor</t>
  </si>
  <si>
    <t xml:space="preserve">J Ramajayam </t>
  </si>
  <si>
    <t>M No 248923</t>
  </si>
  <si>
    <t>Firm No:021074S</t>
  </si>
  <si>
    <t>Place:Chennai</t>
  </si>
  <si>
    <t>Particulars</t>
  </si>
  <si>
    <t>By Revenue form operations</t>
  </si>
  <si>
    <t>To Communication Expenses</t>
  </si>
  <si>
    <t>To Conveyance</t>
  </si>
  <si>
    <t>To Bank  Charges</t>
  </si>
  <si>
    <t>To Office Maintenance</t>
  </si>
  <si>
    <t>To Purchases</t>
  </si>
  <si>
    <t>To Salary</t>
  </si>
  <si>
    <t>To Staff Welfare</t>
  </si>
  <si>
    <t>To Net Profit</t>
  </si>
  <si>
    <t>SRI DHANALAKSHMI ENTERPRISES</t>
  </si>
  <si>
    <t>NO.1A, EAST MADA STREET, AMINJIKARAI, CHENNAI-600029</t>
  </si>
  <si>
    <t>To Opening stock</t>
  </si>
  <si>
    <t>By closing Stock</t>
  </si>
  <si>
    <t>To Electricity charges</t>
  </si>
  <si>
    <t>Sundry Creditors</t>
  </si>
  <si>
    <t>Cash In hand</t>
  </si>
  <si>
    <t>To Deprection</t>
  </si>
  <si>
    <t>Loans and Advances</t>
  </si>
  <si>
    <t>Other assets</t>
  </si>
  <si>
    <t>closing stock</t>
  </si>
  <si>
    <t>Sundry debtors</t>
  </si>
  <si>
    <t>For Sri Dhanalakshmi Enterprises</t>
  </si>
  <si>
    <t xml:space="preserve">Date: </t>
  </si>
  <si>
    <t>Balance Sheet as on 31.03.2021</t>
  </si>
  <si>
    <t>Profit and Loss account for the year ended  31.03.2021</t>
  </si>
  <si>
    <t>NAME:</t>
  </si>
  <si>
    <t>PAN:</t>
  </si>
  <si>
    <t>FATHERS NAME</t>
  </si>
  <si>
    <t>ADDRESS</t>
  </si>
  <si>
    <t>DOB</t>
  </si>
  <si>
    <t xml:space="preserve">Assessment Year </t>
  </si>
  <si>
    <t>2021-22</t>
  </si>
  <si>
    <t>COMPUTATION OF TOTAL INCOME</t>
  </si>
  <si>
    <t xml:space="preserve">Income from Business Of Vee Yen Tools </t>
  </si>
  <si>
    <t>Profit as  per Profit and loss account</t>
  </si>
  <si>
    <t>Higher of above</t>
  </si>
  <si>
    <t>Gross Total Income</t>
  </si>
  <si>
    <t>Less : Deductions u/c VI A</t>
  </si>
  <si>
    <t>U/s 80C</t>
  </si>
  <si>
    <t xml:space="preserve">Total Income </t>
  </si>
  <si>
    <t xml:space="preserve">Tax on Above </t>
  </si>
  <si>
    <t>Refund</t>
  </si>
  <si>
    <t>KUMAR PUSHPARAJ</t>
  </si>
  <si>
    <t xml:space="preserve"> KUMAR</t>
  </si>
  <si>
    <t>BZJPP0360D</t>
  </si>
  <si>
    <t xml:space="preserve">15,Shenoy Nagar, </t>
  </si>
  <si>
    <t>CHENNAI-600030</t>
  </si>
  <si>
    <t>62.52% of the TO u/s 44AD</t>
  </si>
  <si>
    <t xml:space="preserve">Less: Rebate U/s 87A </t>
  </si>
  <si>
    <t>Less: 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</si>
</sst>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" fontId="0" fillId="0" borderId="2" xfId="0" applyNumberFormat="1" applyBorder="1"/>
    <xf numFmtId="0" fontId="2" fillId="0" borderId="2" xfId="0" applyFont="1" applyBorder="1"/>
    <xf numFmtId="3" fontId="0" fillId="0" borderId="3" xfId="0" applyNumberFormat="1" applyBorder="1"/>
    <xf numFmtId="3" fontId="2" fillId="0" borderId="2" xfId="0" applyNumberFormat="1" applyFont="1" applyBorder="1"/>
    <xf numFmtId="3" fontId="0" fillId="0" borderId="0" xfId="0" applyNumberFormat="1"/>
    <xf numFmtId="4" fontId="0" fillId="0" borderId="0" xfId="0" applyNumberFormat="1"/>
    <xf numFmtId="0" fontId="0" fillId="0" borderId="3" xfId="0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0" fontId="0" fillId="0" borderId="0" xfId="0" applyBorder="1"/>
    <xf numFmtId="3" fontId="0" fillId="0" borderId="0" xfId="0" applyNumberFormat="1" applyBorder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4" xfId="0" applyBorder="1"/>
    <xf numFmtId="3" fontId="0" fillId="0" borderId="4" xfId="0" applyNumberFormat="1" applyBorder="1"/>
    <xf numFmtId="0" fontId="0" fillId="0" borderId="2" xfId="0" applyFont="1" applyBorder="1"/>
    <xf numFmtId="0" fontId="0" fillId="0" borderId="0" xfId="0" applyAlignment="1">
      <alignment horizontal="center"/>
    </xf>
    <xf numFmtId="3" fontId="2" fillId="0" borderId="6" xfId="0" applyNumberFormat="1" applyFont="1" applyBorder="1"/>
    <xf numFmtId="1" fontId="0" fillId="0" borderId="5" xfId="0" applyNumberFormat="1" applyBorder="1"/>
    <xf numFmtId="4" fontId="0" fillId="0" borderId="5" xfId="0" applyNumberFormat="1" applyBorder="1"/>
    <xf numFmtId="0" fontId="0" fillId="0" borderId="7" xfId="0" applyBorder="1"/>
    <xf numFmtId="3" fontId="0" fillId="0" borderId="6" xfId="0" applyNumberFormat="1" applyBorder="1"/>
    <xf numFmtId="3" fontId="0" fillId="0" borderId="8" xfId="0" applyNumberFormat="1" applyBorder="1"/>
    <xf numFmtId="1" fontId="0" fillId="0" borderId="9" xfId="0" applyNumberFormat="1" applyBorder="1"/>
    <xf numFmtId="3" fontId="0" fillId="0" borderId="1" xfId="0" applyNumberFormat="1" applyBorder="1"/>
    <xf numFmtId="43" fontId="0" fillId="0" borderId="2" xfId="1" applyFont="1" applyBorder="1"/>
    <xf numFmtId="3" fontId="0" fillId="0" borderId="6" xfId="0" applyNumberFormat="1" applyFont="1" applyBorder="1"/>
    <xf numFmtId="164" fontId="0" fillId="0" borderId="2" xfId="1" applyNumberFormat="1" applyFont="1" applyBorder="1"/>
    <xf numFmtId="3" fontId="0" fillId="0" borderId="6" xfId="0" applyNumberFormat="1" applyFont="1" applyFill="1" applyBorder="1"/>
    <xf numFmtId="164" fontId="0" fillId="0" borderId="5" xfId="1" applyNumberFormat="1" applyFont="1" applyBorder="1"/>
    <xf numFmtId="164" fontId="2" fillId="0" borderId="1" xfId="1" applyNumberFormat="1" applyFont="1" applyBorder="1" applyAlignment="1">
      <alignment horizontal="center"/>
    </xf>
    <xf numFmtId="164" fontId="2" fillId="0" borderId="9" xfId="1" applyNumberFormat="1" applyFon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0" fillId="0" borderId="10" xfId="0" applyNumberFormat="1" applyBorder="1"/>
    <xf numFmtId="3" fontId="0" fillId="0" borderId="11" xfId="0" applyNumberFormat="1" applyBorder="1"/>
    <xf numFmtId="14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N65"/>
  <sheetViews>
    <sheetView topLeftCell="A28" workbookViewId="0">
      <selection activeCell="I20" sqref="I20"/>
    </sheetView>
  </sheetViews>
  <sheetFormatPr defaultRowHeight="15" x14ac:dyDescent="0.25"/>
  <cols>
    <col min="4" max="4" width="24.7109375" bestFit="1" customWidth="1"/>
    <col min="5" max="5" width="9.28515625" bestFit="1" customWidth="1"/>
    <col min="6" max="6" width="12.5703125" style="19" bestFit="1" customWidth="1"/>
    <col min="7" max="7" width="22.85546875" bestFit="1" customWidth="1"/>
    <col min="9" max="9" width="12.140625" style="19" bestFit="1" customWidth="1"/>
    <col min="10" max="10" width="10.7109375" bestFit="1" customWidth="1"/>
    <col min="260" max="260" width="24.7109375" bestFit="1" customWidth="1"/>
    <col min="261" max="261" width="9.28515625" bestFit="1" customWidth="1"/>
    <col min="262" max="262" width="10.7109375" bestFit="1" customWidth="1"/>
    <col min="263" max="263" width="22.85546875" bestFit="1" customWidth="1"/>
    <col min="265" max="265" width="12.140625" bestFit="1" customWidth="1"/>
    <col min="516" max="516" width="24.7109375" bestFit="1" customWidth="1"/>
    <col min="517" max="517" width="9.28515625" bestFit="1" customWidth="1"/>
    <col min="518" max="518" width="10.7109375" bestFit="1" customWidth="1"/>
    <col min="519" max="519" width="22.85546875" bestFit="1" customWidth="1"/>
    <col min="521" max="521" width="12.140625" bestFit="1" customWidth="1"/>
    <col min="772" max="772" width="24.7109375" bestFit="1" customWidth="1"/>
    <col min="773" max="773" width="9.28515625" bestFit="1" customWidth="1"/>
    <col min="774" max="774" width="10.7109375" bestFit="1" customWidth="1"/>
    <col min="775" max="775" width="22.85546875" bestFit="1" customWidth="1"/>
    <col min="777" max="777" width="12.140625" bestFit="1" customWidth="1"/>
    <col min="1028" max="1028" width="24.7109375" bestFit="1" customWidth="1"/>
    <col min="1029" max="1029" width="9.28515625" bestFit="1" customWidth="1"/>
    <col min="1030" max="1030" width="10.7109375" bestFit="1" customWidth="1"/>
    <col min="1031" max="1031" width="22.85546875" bestFit="1" customWidth="1"/>
    <col min="1033" max="1033" width="12.140625" bestFit="1" customWidth="1"/>
    <col min="1284" max="1284" width="24.7109375" bestFit="1" customWidth="1"/>
    <col min="1285" max="1285" width="9.28515625" bestFit="1" customWidth="1"/>
    <col min="1286" max="1286" width="10.7109375" bestFit="1" customWidth="1"/>
    <col min="1287" max="1287" width="22.85546875" bestFit="1" customWidth="1"/>
    <col min="1289" max="1289" width="12.140625" bestFit="1" customWidth="1"/>
    <col min="1540" max="1540" width="24.7109375" bestFit="1" customWidth="1"/>
    <col min="1541" max="1541" width="9.28515625" bestFit="1" customWidth="1"/>
    <col min="1542" max="1542" width="10.7109375" bestFit="1" customWidth="1"/>
    <col min="1543" max="1543" width="22.85546875" bestFit="1" customWidth="1"/>
    <col min="1545" max="1545" width="12.140625" bestFit="1" customWidth="1"/>
    <col min="1796" max="1796" width="24.7109375" bestFit="1" customWidth="1"/>
    <col min="1797" max="1797" width="9.28515625" bestFit="1" customWidth="1"/>
    <col min="1798" max="1798" width="10.7109375" bestFit="1" customWidth="1"/>
    <col min="1799" max="1799" width="22.85546875" bestFit="1" customWidth="1"/>
    <col min="1801" max="1801" width="12.140625" bestFit="1" customWidth="1"/>
    <col min="2052" max="2052" width="24.7109375" bestFit="1" customWidth="1"/>
    <col min="2053" max="2053" width="9.28515625" bestFit="1" customWidth="1"/>
    <col min="2054" max="2054" width="10.7109375" bestFit="1" customWidth="1"/>
    <col min="2055" max="2055" width="22.85546875" bestFit="1" customWidth="1"/>
    <col min="2057" max="2057" width="12.140625" bestFit="1" customWidth="1"/>
    <col min="2308" max="2308" width="24.7109375" bestFit="1" customWidth="1"/>
    <col min="2309" max="2309" width="9.28515625" bestFit="1" customWidth="1"/>
    <col min="2310" max="2310" width="10.7109375" bestFit="1" customWidth="1"/>
    <col min="2311" max="2311" width="22.85546875" bestFit="1" customWidth="1"/>
    <col min="2313" max="2313" width="12.140625" bestFit="1" customWidth="1"/>
    <col min="2564" max="2564" width="24.7109375" bestFit="1" customWidth="1"/>
    <col min="2565" max="2565" width="9.28515625" bestFit="1" customWidth="1"/>
    <col min="2566" max="2566" width="10.7109375" bestFit="1" customWidth="1"/>
    <col min="2567" max="2567" width="22.85546875" bestFit="1" customWidth="1"/>
    <col min="2569" max="2569" width="12.140625" bestFit="1" customWidth="1"/>
    <col min="2820" max="2820" width="24.7109375" bestFit="1" customWidth="1"/>
    <col min="2821" max="2821" width="9.28515625" bestFit="1" customWidth="1"/>
    <col min="2822" max="2822" width="10.7109375" bestFit="1" customWidth="1"/>
    <col min="2823" max="2823" width="22.85546875" bestFit="1" customWidth="1"/>
    <col min="2825" max="2825" width="12.140625" bestFit="1" customWidth="1"/>
    <col min="3076" max="3076" width="24.7109375" bestFit="1" customWidth="1"/>
    <col min="3077" max="3077" width="9.28515625" bestFit="1" customWidth="1"/>
    <col min="3078" max="3078" width="10.7109375" bestFit="1" customWidth="1"/>
    <col min="3079" max="3079" width="22.85546875" bestFit="1" customWidth="1"/>
    <col min="3081" max="3081" width="12.140625" bestFit="1" customWidth="1"/>
    <col min="3332" max="3332" width="24.7109375" bestFit="1" customWidth="1"/>
    <col min="3333" max="3333" width="9.28515625" bestFit="1" customWidth="1"/>
    <col min="3334" max="3334" width="10.7109375" bestFit="1" customWidth="1"/>
    <col min="3335" max="3335" width="22.85546875" bestFit="1" customWidth="1"/>
    <col min="3337" max="3337" width="12.140625" bestFit="1" customWidth="1"/>
    <col min="3588" max="3588" width="24.7109375" bestFit="1" customWidth="1"/>
    <col min="3589" max="3589" width="9.28515625" bestFit="1" customWidth="1"/>
    <col min="3590" max="3590" width="10.7109375" bestFit="1" customWidth="1"/>
    <col min="3591" max="3591" width="22.85546875" bestFit="1" customWidth="1"/>
    <col min="3593" max="3593" width="12.140625" bestFit="1" customWidth="1"/>
    <col min="3844" max="3844" width="24.7109375" bestFit="1" customWidth="1"/>
    <col min="3845" max="3845" width="9.28515625" bestFit="1" customWidth="1"/>
    <col min="3846" max="3846" width="10.7109375" bestFit="1" customWidth="1"/>
    <col min="3847" max="3847" width="22.85546875" bestFit="1" customWidth="1"/>
    <col min="3849" max="3849" width="12.140625" bestFit="1" customWidth="1"/>
    <col min="4100" max="4100" width="24.7109375" bestFit="1" customWidth="1"/>
    <col min="4101" max="4101" width="9.28515625" bestFit="1" customWidth="1"/>
    <col min="4102" max="4102" width="10.7109375" bestFit="1" customWidth="1"/>
    <col min="4103" max="4103" width="22.85546875" bestFit="1" customWidth="1"/>
    <col min="4105" max="4105" width="12.140625" bestFit="1" customWidth="1"/>
    <col min="4356" max="4356" width="24.7109375" bestFit="1" customWidth="1"/>
    <col min="4357" max="4357" width="9.28515625" bestFit="1" customWidth="1"/>
    <col min="4358" max="4358" width="10.7109375" bestFit="1" customWidth="1"/>
    <col min="4359" max="4359" width="22.85546875" bestFit="1" customWidth="1"/>
    <col min="4361" max="4361" width="12.140625" bestFit="1" customWidth="1"/>
    <col min="4612" max="4612" width="24.7109375" bestFit="1" customWidth="1"/>
    <col min="4613" max="4613" width="9.28515625" bestFit="1" customWidth="1"/>
    <col min="4614" max="4614" width="10.7109375" bestFit="1" customWidth="1"/>
    <col min="4615" max="4615" width="22.85546875" bestFit="1" customWidth="1"/>
    <col min="4617" max="4617" width="12.140625" bestFit="1" customWidth="1"/>
    <col min="4868" max="4868" width="24.7109375" bestFit="1" customWidth="1"/>
    <col min="4869" max="4869" width="9.28515625" bestFit="1" customWidth="1"/>
    <col min="4870" max="4870" width="10.7109375" bestFit="1" customWidth="1"/>
    <col min="4871" max="4871" width="22.85546875" bestFit="1" customWidth="1"/>
    <col min="4873" max="4873" width="12.140625" bestFit="1" customWidth="1"/>
    <col min="5124" max="5124" width="24.7109375" bestFit="1" customWidth="1"/>
    <col min="5125" max="5125" width="9.28515625" bestFit="1" customWidth="1"/>
    <col min="5126" max="5126" width="10.7109375" bestFit="1" customWidth="1"/>
    <col min="5127" max="5127" width="22.85546875" bestFit="1" customWidth="1"/>
    <col min="5129" max="5129" width="12.140625" bestFit="1" customWidth="1"/>
    <col min="5380" max="5380" width="24.7109375" bestFit="1" customWidth="1"/>
    <col min="5381" max="5381" width="9.28515625" bestFit="1" customWidth="1"/>
    <col min="5382" max="5382" width="10.7109375" bestFit="1" customWidth="1"/>
    <col min="5383" max="5383" width="22.85546875" bestFit="1" customWidth="1"/>
    <col min="5385" max="5385" width="12.140625" bestFit="1" customWidth="1"/>
    <col min="5636" max="5636" width="24.7109375" bestFit="1" customWidth="1"/>
    <col min="5637" max="5637" width="9.28515625" bestFit="1" customWidth="1"/>
    <col min="5638" max="5638" width="10.7109375" bestFit="1" customWidth="1"/>
    <col min="5639" max="5639" width="22.85546875" bestFit="1" customWidth="1"/>
    <col min="5641" max="5641" width="12.140625" bestFit="1" customWidth="1"/>
    <col min="5892" max="5892" width="24.7109375" bestFit="1" customWidth="1"/>
    <col min="5893" max="5893" width="9.28515625" bestFit="1" customWidth="1"/>
    <col min="5894" max="5894" width="10.7109375" bestFit="1" customWidth="1"/>
    <col min="5895" max="5895" width="22.85546875" bestFit="1" customWidth="1"/>
    <col min="5897" max="5897" width="12.140625" bestFit="1" customWidth="1"/>
    <col min="6148" max="6148" width="24.7109375" bestFit="1" customWidth="1"/>
    <col min="6149" max="6149" width="9.28515625" bestFit="1" customWidth="1"/>
    <col min="6150" max="6150" width="10.7109375" bestFit="1" customWidth="1"/>
    <col min="6151" max="6151" width="22.85546875" bestFit="1" customWidth="1"/>
    <col min="6153" max="6153" width="12.140625" bestFit="1" customWidth="1"/>
    <col min="6404" max="6404" width="24.7109375" bestFit="1" customWidth="1"/>
    <col min="6405" max="6405" width="9.28515625" bestFit="1" customWidth="1"/>
    <col min="6406" max="6406" width="10.7109375" bestFit="1" customWidth="1"/>
    <col min="6407" max="6407" width="22.85546875" bestFit="1" customWidth="1"/>
    <col min="6409" max="6409" width="12.140625" bestFit="1" customWidth="1"/>
    <col min="6660" max="6660" width="24.7109375" bestFit="1" customWidth="1"/>
    <col min="6661" max="6661" width="9.28515625" bestFit="1" customWidth="1"/>
    <col min="6662" max="6662" width="10.7109375" bestFit="1" customWidth="1"/>
    <col min="6663" max="6663" width="22.85546875" bestFit="1" customWidth="1"/>
    <col min="6665" max="6665" width="12.140625" bestFit="1" customWidth="1"/>
    <col min="6916" max="6916" width="24.7109375" bestFit="1" customWidth="1"/>
    <col min="6917" max="6917" width="9.28515625" bestFit="1" customWidth="1"/>
    <col min="6918" max="6918" width="10.7109375" bestFit="1" customWidth="1"/>
    <col min="6919" max="6919" width="22.85546875" bestFit="1" customWidth="1"/>
    <col min="6921" max="6921" width="12.140625" bestFit="1" customWidth="1"/>
    <col min="7172" max="7172" width="24.7109375" bestFit="1" customWidth="1"/>
    <col min="7173" max="7173" width="9.28515625" bestFit="1" customWidth="1"/>
    <col min="7174" max="7174" width="10.7109375" bestFit="1" customWidth="1"/>
    <col min="7175" max="7175" width="22.85546875" bestFit="1" customWidth="1"/>
    <col min="7177" max="7177" width="12.140625" bestFit="1" customWidth="1"/>
    <col min="7428" max="7428" width="24.7109375" bestFit="1" customWidth="1"/>
    <col min="7429" max="7429" width="9.28515625" bestFit="1" customWidth="1"/>
    <col min="7430" max="7430" width="10.7109375" bestFit="1" customWidth="1"/>
    <col min="7431" max="7431" width="22.85546875" bestFit="1" customWidth="1"/>
    <col min="7433" max="7433" width="12.140625" bestFit="1" customWidth="1"/>
    <col min="7684" max="7684" width="24.7109375" bestFit="1" customWidth="1"/>
    <col min="7685" max="7685" width="9.28515625" bestFit="1" customWidth="1"/>
    <col min="7686" max="7686" width="10.7109375" bestFit="1" customWidth="1"/>
    <col min="7687" max="7687" width="22.85546875" bestFit="1" customWidth="1"/>
    <col min="7689" max="7689" width="12.140625" bestFit="1" customWidth="1"/>
    <col min="7940" max="7940" width="24.7109375" bestFit="1" customWidth="1"/>
    <col min="7941" max="7941" width="9.28515625" bestFit="1" customWidth="1"/>
    <col min="7942" max="7942" width="10.7109375" bestFit="1" customWidth="1"/>
    <col min="7943" max="7943" width="22.85546875" bestFit="1" customWidth="1"/>
    <col min="7945" max="7945" width="12.140625" bestFit="1" customWidth="1"/>
    <col min="8196" max="8196" width="24.7109375" bestFit="1" customWidth="1"/>
    <col min="8197" max="8197" width="9.28515625" bestFit="1" customWidth="1"/>
    <col min="8198" max="8198" width="10.7109375" bestFit="1" customWidth="1"/>
    <col min="8199" max="8199" width="22.85546875" bestFit="1" customWidth="1"/>
    <col min="8201" max="8201" width="12.140625" bestFit="1" customWidth="1"/>
    <col min="8452" max="8452" width="24.7109375" bestFit="1" customWidth="1"/>
    <col min="8453" max="8453" width="9.28515625" bestFit="1" customWidth="1"/>
    <col min="8454" max="8454" width="10.7109375" bestFit="1" customWidth="1"/>
    <col min="8455" max="8455" width="22.85546875" bestFit="1" customWidth="1"/>
    <col min="8457" max="8457" width="12.140625" bestFit="1" customWidth="1"/>
    <col min="8708" max="8708" width="24.7109375" bestFit="1" customWidth="1"/>
    <col min="8709" max="8709" width="9.28515625" bestFit="1" customWidth="1"/>
    <col min="8710" max="8710" width="10.7109375" bestFit="1" customWidth="1"/>
    <col min="8711" max="8711" width="22.85546875" bestFit="1" customWidth="1"/>
    <col min="8713" max="8713" width="12.140625" bestFit="1" customWidth="1"/>
    <col min="8964" max="8964" width="24.7109375" bestFit="1" customWidth="1"/>
    <col min="8965" max="8965" width="9.28515625" bestFit="1" customWidth="1"/>
    <col min="8966" max="8966" width="10.7109375" bestFit="1" customWidth="1"/>
    <col min="8967" max="8967" width="22.85546875" bestFit="1" customWidth="1"/>
    <col min="8969" max="8969" width="12.140625" bestFit="1" customWidth="1"/>
    <col min="9220" max="9220" width="24.7109375" bestFit="1" customWidth="1"/>
    <col min="9221" max="9221" width="9.28515625" bestFit="1" customWidth="1"/>
    <col min="9222" max="9222" width="10.7109375" bestFit="1" customWidth="1"/>
    <col min="9223" max="9223" width="22.85546875" bestFit="1" customWidth="1"/>
    <col min="9225" max="9225" width="12.140625" bestFit="1" customWidth="1"/>
    <col min="9476" max="9476" width="24.7109375" bestFit="1" customWidth="1"/>
    <col min="9477" max="9477" width="9.28515625" bestFit="1" customWidth="1"/>
    <col min="9478" max="9478" width="10.7109375" bestFit="1" customWidth="1"/>
    <col min="9479" max="9479" width="22.85546875" bestFit="1" customWidth="1"/>
    <col min="9481" max="9481" width="12.140625" bestFit="1" customWidth="1"/>
    <col min="9732" max="9732" width="24.7109375" bestFit="1" customWidth="1"/>
    <col min="9733" max="9733" width="9.28515625" bestFit="1" customWidth="1"/>
    <col min="9734" max="9734" width="10.7109375" bestFit="1" customWidth="1"/>
    <col min="9735" max="9735" width="22.85546875" bestFit="1" customWidth="1"/>
    <col min="9737" max="9737" width="12.140625" bestFit="1" customWidth="1"/>
    <col min="9988" max="9988" width="24.7109375" bestFit="1" customWidth="1"/>
    <col min="9989" max="9989" width="9.28515625" bestFit="1" customWidth="1"/>
    <col min="9990" max="9990" width="10.7109375" bestFit="1" customWidth="1"/>
    <col min="9991" max="9991" width="22.85546875" bestFit="1" customWidth="1"/>
    <col min="9993" max="9993" width="12.140625" bestFit="1" customWidth="1"/>
    <col min="10244" max="10244" width="24.7109375" bestFit="1" customWidth="1"/>
    <col min="10245" max="10245" width="9.28515625" bestFit="1" customWidth="1"/>
    <col min="10246" max="10246" width="10.7109375" bestFit="1" customWidth="1"/>
    <col min="10247" max="10247" width="22.85546875" bestFit="1" customWidth="1"/>
    <col min="10249" max="10249" width="12.140625" bestFit="1" customWidth="1"/>
    <col min="10500" max="10500" width="24.7109375" bestFit="1" customWidth="1"/>
    <col min="10501" max="10501" width="9.28515625" bestFit="1" customWidth="1"/>
    <col min="10502" max="10502" width="10.7109375" bestFit="1" customWidth="1"/>
    <col min="10503" max="10503" width="22.85546875" bestFit="1" customWidth="1"/>
    <col min="10505" max="10505" width="12.140625" bestFit="1" customWidth="1"/>
    <col min="10756" max="10756" width="24.7109375" bestFit="1" customWidth="1"/>
    <col min="10757" max="10757" width="9.28515625" bestFit="1" customWidth="1"/>
    <col min="10758" max="10758" width="10.7109375" bestFit="1" customWidth="1"/>
    <col min="10759" max="10759" width="22.85546875" bestFit="1" customWidth="1"/>
    <col min="10761" max="10761" width="12.140625" bestFit="1" customWidth="1"/>
    <col min="11012" max="11012" width="24.7109375" bestFit="1" customWidth="1"/>
    <col min="11013" max="11013" width="9.28515625" bestFit="1" customWidth="1"/>
    <col min="11014" max="11014" width="10.7109375" bestFit="1" customWidth="1"/>
    <col min="11015" max="11015" width="22.85546875" bestFit="1" customWidth="1"/>
    <col min="11017" max="11017" width="12.140625" bestFit="1" customWidth="1"/>
    <col min="11268" max="11268" width="24.7109375" bestFit="1" customWidth="1"/>
    <col min="11269" max="11269" width="9.28515625" bestFit="1" customWidth="1"/>
    <col min="11270" max="11270" width="10.7109375" bestFit="1" customWidth="1"/>
    <col min="11271" max="11271" width="22.85546875" bestFit="1" customWidth="1"/>
    <col min="11273" max="11273" width="12.140625" bestFit="1" customWidth="1"/>
    <col min="11524" max="11524" width="24.7109375" bestFit="1" customWidth="1"/>
    <col min="11525" max="11525" width="9.28515625" bestFit="1" customWidth="1"/>
    <col min="11526" max="11526" width="10.7109375" bestFit="1" customWidth="1"/>
    <col min="11527" max="11527" width="22.85546875" bestFit="1" customWidth="1"/>
    <col min="11529" max="11529" width="12.140625" bestFit="1" customWidth="1"/>
    <col min="11780" max="11780" width="24.7109375" bestFit="1" customWidth="1"/>
    <col min="11781" max="11781" width="9.28515625" bestFit="1" customWidth="1"/>
    <col min="11782" max="11782" width="10.7109375" bestFit="1" customWidth="1"/>
    <col min="11783" max="11783" width="22.85546875" bestFit="1" customWidth="1"/>
    <col min="11785" max="11785" width="12.140625" bestFit="1" customWidth="1"/>
    <col min="12036" max="12036" width="24.7109375" bestFit="1" customWidth="1"/>
    <col min="12037" max="12037" width="9.28515625" bestFit="1" customWidth="1"/>
    <col min="12038" max="12038" width="10.7109375" bestFit="1" customWidth="1"/>
    <col min="12039" max="12039" width="22.85546875" bestFit="1" customWidth="1"/>
    <col min="12041" max="12041" width="12.140625" bestFit="1" customWidth="1"/>
    <col min="12292" max="12292" width="24.7109375" bestFit="1" customWidth="1"/>
    <col min="12293" max="12293" width="9.28515625" bestFit="1" customWidth="1"/>
    <col min="12294" max="12294" width="10.7109375" bestFit="1" customWidth="1"/>
    <col min="12295" max="12295" width="22.85546875" bestFit="1" customWidth="1"/>
    <col min="12297" max="12297" width="12.140625" bestFit="1" customWidth="1"/>
    <col min="12548" max="12548" width="24.7109375" bestFit="1" customWidth="1"/>
    <col min="12549" max="12549" width="9.28515625" bestFit="1" customWidth="1"/>
    <col min="12550" max="12550" width="10.7109375" bestFit="1" customWidth="1"/>
    <col min="12551" max="12551" width="22.85546875" bestFit="1" customWidth="1"/>
    <col min="12553" max="12553" width="12.140625" bestFit="1" customWidth="1"/>
    <col min="12804" max="12804" width="24.7109375" bestFit="1" customWidth="1"/>
    <col min="12805" max="12805" width="9.28515625" bestFit="1" customWidth="1"/>
    <col min="12806" max="12806" width="10.7109375" bestFit="1" customWidth="1"/>
    <col min="12807" max="12807" width="22.85546875" bestFit="1" customWidth="1"/>
    <col min="12809" max="12809" width="12.140625" bestFit="1" customWidth="1"/>
    <col min="13060" max="13060" width="24.7109375" bestFit="1" customWidth="1"/>
    <col min="13061" max="13061" width="9.28515625" bestFit="1" customWidth="1"/>
    <col min="13062" max="13062" width="10.7109375" bestFit="1" customWidth="1"/>
    <col min="13063" max="13063" width="22.85546875" bestFit="1" customWidth="1"/>
    <col min="13065" max="13065" width="12.140625" bestFit="1" customWidth="1"/>
    <col min="13316" max="13316" width="24.7109375" bestFit="1" customWidth="1"/>
    <col min="13317" max="13317" width="9.28515625" bestFit="1" customWidth="1"/>
    <col min="13318" max="13318" width="10.7109375" bestFit="1" customWidth="1"/>
    <col min="13319" max="13319" width="22.85546875" bestFit="1" customWidth="1"/>
    <col min="13321" max="13321" width="12.140625" bestFit="1" customWidth="1"/>
    <col min="13572" max="13572" width="24.7109375" bestFit="1" customWidth="1"/>
    <col min="13573" max="13573" width="9.28515625" bestFit="1" customWidth="1"/>
    <col min="13574" max="13574" width="10.7109375" bestFit="1" customWidth="1"/>
    <col min="13575" max="13575" width="22.85546875" bestFit="1" customWidth="1"/>
    <col min="13577" max="13577" width="12.140625" bestFit="1" customWidth="1"/>
    <col min="13828" max="13828" width="24.7109375" bestFit="1" customWidth="1"/>
    <col min="13829" max="13829" width="9.28515625" bestFit="1" customWidth="1"/>
    <col min="13830" max="13830" width="10.7109375" bestFit="1" customWidth="1"/>
    <col min="13831" max="13831" width="22.85546875" bestFit="1" customWidth="1"/>
    <col min="13833" max="13833" width="12.140625" bestFit="1" customWidth="1"/>
    <col min="14084" max="14084" width="24.7109375" bestFit="1" customWidth="1"/>
    <col min="14085" max="14085" width="9.28515625" bestFit="1" customWidth="1"/>
    <col min="14086" max="14086" width="10.7109375" bestFit="1" customWidth="1"/>
    <col min="14087" max="14087" width="22.85546875" bestFit="1" customWidth="1"/>
    <col min="14089" max="14089" width="12.140625" bestFit="1" customWidth="1"/>
    <col min="14340" max="14340" width="24.7109375" bestFit="1" customWidth="1"/>
    <col min="14341" max="14341" width="9.28515625" bestFit="1" customWidth="1"/>
    <col min="14342" max="14342" width="10.7109375" bestFit="1" customWidth="1"/>
    <col min="14343" max="14343" width="22.85546875" bestFit="1" customWidth="1"/>
    <col min="14345" max="14345" width="12.140625" bestFit="1" customWidth="1"/>
    <col min="14596" max="14596" width="24.7109375" bestFit="1" customWidth="1"/>
    <col min="14597" max="14597" width="9.28515625" bestFit="1" customWidth="1"/>
    <col min="14598" max="14598" width="10.7109375" bestFit="1" customWidth="1"/>
    <col min="14599" max="14599" width="22.85546875" bestFit="1" customWidth="1"/>
    <col min="14601" max="14601" width="12.140625" bestFit="1" customWidth="1"/>
    <col min="14852" max="14852" width="24.7109375" bestFit="1" customWidth="1"/>
    <col min="14853" max="14853" width="9.28515625" bestFit="1" customWidth="1"/>
    <col min="14854" max="14854" width="10.7109375" bestFit="1" customWidth="1"/>
    <col min="14855" max="14855" width="22.85546875" bestFit="1" customWidth="1"/>
    <col min="14857" max="14857" width="12.140625" bestFit="1" customWidth="1"/>
    <col min="15108" max="15108" width="24.7109375" bestFit="1" customWidth="1"/>
    <col min="15109" max="15109" width="9.28515625" bestFit="1" customWidth="1"/>
    <col min="15110" max="15110" width="10.7109375" bestFit="1" customWidth="1"/>
    <col min="15111" max="15111" width="22.85546875" bestFit="1" customWidth="1"/>
    <col min="15113" max="15113" width="12.140625" bestFit="1" customWidth="1"/>
    <col min="15364" max="15364" width="24.7109375" bestFit="1" customWidth="1"/>
    <col min="15365" max="15365" width="9.28515625" bestFit="1" customWidth="1"/>
    <col min="15366" max="15366" width="10.7109375" bestFit="1" customWidth="1"/>
    <col min="15367" max="15367" width="22.85546875" bestFit="1" customWidth="1"/>
    <col min="15369" max="15369" width="12.140625" bestFit="1" customWidth="1"/>
    <col min="15620" max="15620" width="24.7109375" bestFit="1" customWidth="1"/>
    <col min="15621" max="15621" width="9.28515625" bestFit="1" customWidth="1"/>
    <col min="15622" max="15622" width="10.7109375" bestFit="1" customWidth="1"/>
    <col min="15623" max="15623" width="22.85546875" bestFit="1" customWidth="1"/>
    <col min="15625" max="15625" width="12.140625" bestFit="1" customWidth="1"/>
    <col min="15876" max="15876" width="24.7109375" bestFit="1" customWidth="1"/>
    <col min="15877" max="15877" width="9.28515625" bestFit="1" customWidth="1"/>
    <col min="15878" max="15878" width="10.7109375" bestFit="1" customWidth="1"/>
    <col min="15879" max="15879" width="22.85546875" bestFit="1" customWidth="1"/>
    <col min="15881" max="15881" width="12.140625" bestFit="1" customWidth="1"/>
    <col min="16132" max="16132" width="24.7109375" bestFit="1" customWidth="1"/>
    <col min="16133" max="16133" width="9.28515625" bestFit="1" customWidth="1"/>
    <col min="16134" max="16134" width="10.7109375" bestFit="1" customWidth="1"/>
    <col min="16135" max="16135" width="22.85546875" bestFit="1" customWidth="1"/>
    <col min="16137" max="16137" width="12.140625" bestFit="1" customWidth="1"/>
  </cols>
  <sheetData>
    <row r="3" spans="2:14" x14ac:dyDescent="0.25">
      <c r="D3" s="45" t="s">
        <v>27</v>
      </c>
      <c r="E3" s="45"/>
      <c r="F3" s="45"/>
      <c r="G3" s="45"/>
      <c r="H3" s="45"/>
      <c r="I3" s="45"/>
    </row>
    <row r="4" spans="2:14" x14ac:dyDescent="0.25">
      <c r="D4" s="45" t="s">
        <v>28</v>
      </c>
      <c r="E4" s="45"/>
      <c r="F4" s="45"/>
      <c r="G4" s="45"/>
      <c r="H4" s="45"/>
      <c r="I4" s="45"/>
    </row>
    <row r="5" spans="2:14" x14ac:dyDescent="0.25">
      <c r="D5" s="45" t="s">
        <v>41</v>
      </c>
      <c r="E5" s="45"/>
      <c r="F5" s="45"/>
      <c r="G5" s="45"/>
      <c r="H5" s="45"/>
      <c r="I5" s="45"/>
    </row>
    <row r="7" spans="2:14" x14ac:dyDescent="0.25">
      <c r="D7" s="1" t="s">
        <v>0</v>
      </c>
      <c r="E7" s="1" t="s">
        <v>1</v>
      </c>
      <c r="F7" s="2" t="s">
        <v>1</v>
      </c>
      <c r="G7" s="32" t="s">
        <v>2</v>
      </c>
      <c r="H7" s="1" t="s">
        <v>1</v>
      </c>
      <c r="I7" s="35" t="s">
        <v>1</v>
      </c>
    </row>
    <row r="8" spans="2:14" x14ac:dyDescent="0.25">
      <c r="D8" s="3"/>
      <c r="E8" s="4"/>
      <c r="F8" s="5"/>
      <c r="G8" s="33"/>
      <c r="H8" s="4"/>
      <c r="I8" s="30"/>
    </row>
    <row r="9" spans="2:14" x14ac:dyDescent="0.25">
      <c r="D9" s="6" t="s">
        <v>3</v>
      </c>
      <c r="E9" s="4">
        <v>-75457</v>
      </c>
      <c r="F9" s="5"/>
      <c r="G9" s="33" t="s">
        <v>6</v>
      </c>
      <c r="H9" s="4"/>
      <c r="I9" s="41">
        <v>80354</v>
      </c>
    </row>
    <row r="10" spans="2:14" x14ac:dyDescent="0.25">
      <c r="D10" s="3" t="s">
        <v>4</v>
      </c>
      <c r="E10" s="7">
        <v>544937</v>
      </c>
      <c r="F10" s="39">
        <f>+E9+E10</f>
        <v>469480</v>
      </c>
      <c r="G10" s="33" t="s">
        <v>33</v>
      </c>
      <c r="H10" s="4"/>
      <c r="I10" s="41">
        <v>6578</v>
      </c>
      <c r="L10">
        <f>17098-1710</f>
        <v>15388</v>
      </c>
      <c r="M10">
        <f>L10*10%</f>
        <v>1538.8000000000002</v>
      </c>
      <c r="N10">
        <f>L10-M10</f>
        <v>13849.2</v>
      </c>
    </row>
    <row r="11" spans="2:14" x14ac:dyDescent="0.25">
      <c r="D11" s="6"/>
      <c r="E11" s="4"/>
      <c r="F11" s="5"/>
      <c r="G11" s="38" t="s">
        <v>5</v>
      </c>
      <c r="H11" s="4"/>
      <c r="I11" s="41">
        <v>15142</v>
      </c>
      <c r="L11">
        <f>20300-3045</f>
        <v>17255</v>
      </c>
      <c r="M11">
        <f>L11*15%</f>
        <v>2588.25</v>
      </c>
      <c r="N11">
        <f t="shared" ref="N11:N15" si="0">L11-M11</f>
        <v>14666.75</v>
      </c>
    </row>
    <row r="12" spans="2:14" x14ac:dyDescent="0.25">
      <c r="D12" s="3"/>
      <c r="E12" s="4"/>
      <c r="F12" s="5"/>
      <c r="G12" s="40" t="s">
        <v>35</v>
      </c>
      <c r="H12" s="4"/>
      <c r="I12" s="41">
        <v>135600</v>
      </c>
      <c r="L12">
        <f>1784-268</f>
        <v>1516</v>
      </c>
      <c r="M12">
        <f t="shared" ref="M12:M14" si="1">L12*15%</f>
        <v>227.4</v>
      </c>
      <c r="N12">
        <f t="shared" si="0"/>
        <v>1288.5999999999999</v>
      </c>
    </row>
    <row r="13" spans="2:14" x14ac:dyDescent="0.25">
      <c r="D13" s="3" t="s">
        <v>32</v>
      </c>
      <c r="E13" s="4"/>
      <c r="F13" s="39">
        <v>28649</v>
      </c>
      <c r="G13" s="40" t="s">
        <v>36</v>
      </c>
      <c r="H13" s="3"/>
      <c r="I13" s="41">
        <v>175865</v>
      </c>
      <c r="L13">
        <f>971-146</f>
        <v>825</v>
      </c>
      <c r="M13">
        <f t="shared" si="1"/>
        <v>123.75</v>
      </c>
      <c r="N13">
        <f t="shared" si="0"/>
        <v>701.25</v>
      </c>
    </row>
    <row r="14" spans="2:14" x14ac:dyDescent="0.25">
      <c r="D14" s="3"/>
      <c r="E14" s="4"/>
      <c r="F14" s="37"/>
      <c r="G14" s="40" t="s">
        <v>38</v>
      </c>
      <c r="H14" s="3"/>
      <c r="I14" s="41">
        <v>35892</v>
      </c>
      <c r="L14">
        <f>45687-6853</f>
        <v>38834</v>
      </c>
      <c r="M14">
        <f t="shared" si="1"/>
        <v>5825.0999999999995</v>
      </c>
      <c r="N14">
        <f t="shared" si="0"/>
        <v>33008.9</v>
      </c>
    </row>
    <row r="15" spans="2:14" x14ac:dyDescent="0.25">
      <c r="B15">
        <f>544937-469480</f>
        <v>75457</v>
      </c>
      <c r="D15" s="3"/>
      <c r="E15" s="4"/>
      <c r="F15" s="37"/>
      <c r="G15" s="40" t="s">
        <v>37</v>
      </c>
      <c r="H15" s="4"/>
      <c r="I15" s="41">
        <v>48698</v>
      </c>
      <c r="K15" s="9"/>
      <c r="L15">
        <f>SUM(L10:L14)</f>
        <v>73818</v>
      </c>
      <c r="M15">
        <f>SUM(M10:M14)</f>
        <v>10303.299999999999</v>
      </c>
      <c r="N15">
        <f t="shared" si="0"/>
        <v>63514.7</v>
      </c>
    </row>
    <row r="16" spans="2:14" x14ac:dyDescent="0.25">
      <c r="D16" s="3"/>
      <c r="E16" s="4"/>
      <c r="F16" s="5"/>
      <c r="H16" s="4"/>
      <c r="I16" s="30"/>
      <c r="N16" s="4"/>
    </row>
    <row r="17" spans="4:11" x14ac:dyDescent="0.25">
      <c r="D17" s="3"/>
      <c r="E17" s="4"/>
      <c r="F17" s="5"/>
      <c r="H17" s="4"/>
      <c r="I17" s="30"/>
    </row>
    <row r="18" spans="4:11" x14ac:dyDescent="0.25">
      <c r="D18" s="3"/>
      <c r="E18" s="4"/>
      <c r="F18" s="5"/>
      <c r="G18" s="29"/>
      <c r="H18" s="4"/>
      <c r="I18" s="31"/>
      <c r="J18" s="10"/>
    </row>
    <row r="19" spans="4:11" x14ac:dyDescent="0.25">
      <c r="D19" s="3"/>
      <c r="E19" s="4"/>
      <c r="F19" s="5"/>
      <c r="G19" s="33"/>
      <c r="H19" s="4"/>
      <c r="I19" s="30"/>
    </row>
    <row r="20" spans="4:11" x14ac:dyDescent="0.25">
      <c r="D20" s="3"/>
      <c r="E20" s="4"/>
      <c r="F20" s="5"/>
      <c r="G20" s="33"/>
      <c r="H20" s="4"/>
      <c r="I20" s="30"/>
    </row>
    <row r="21" spans="4:11" x14ac:dyDescent="0.25">
      <c r="D21" s="11"/>
      <c r="E21" s="7"/>
      <c r="F21" s="42">
        <f>SUM(F9:F18)</f>
        <v>498129</v>
      </c>
      <c r="G21" s="34"/>
      <c r="H21" s="36"/>
      <c r="I21" s="43">
        <f>SUM(I8:I19)</f>
        <v>498129</v>
      </c>
      <c r="K21" s="44"/>
    </row>
    <row r="22" spans="4:11" x14ac:dyDescent="0.25">
      <c r="D22" s="14"/>
      <c r="E22" s="15"/>
      <c r="F22" s="16"/>
      <c r="G22" s="15"/>
      <c r="H22" s="15"/>
      <c r="I22" s="17"/>
    </row>
    <row r="23" spans="4:11" x14ac:dyDescent="0.25">
      <c r="D23" t="s">
        <v>7</v>
      </c>
      <c r="E23" s="15"/>
      <c r="F23" s="16"/>
      <c r="G23" s="15"/>
      <c r="H23" s="15"/>
      <c r="I23" s="17"/>
    </row>
    <row r="24" spans="4:11" x14ac:dyDescent="0.25">
      <c r="D24" t="s">
        <v>8</v>
      </c>
      <c r="E24" s="15"/>
      <c r="F24" s="16"/>
      <c r="G24" s="15"/>
      <c r="H24" s="15"/>
      <c r="I24" s="17"/>
    </row>
    <row r="25" spans="4:11" x14ac:dyDescent="0.25">
      <c r="D25" t="s">
        <v>9</v>
      </c>
      <c r="E25" s="15"/>
      <c r="F25" s="16"/>
      <c r="G25" s="15"/>
      <c r="H25" s="15"/>
      <c r="I25" s="17"/>
    </row>
    <row r="26" spans="4:11" x14ac:dyDescent="0.25">
      <c r="D26" s="14"/>
      <c r="E26" s="15"/>
      <c r="F26" s="16"/>
      <c r="G26" s="15"/>
      <c r="H26" s="15"/>
      <c r="I26" s="17"/>
    </row>
    <row r="27" spans="4:11" x14ac:dyDescent="0.25">
      <c r="D27" s="18" t="s">
        <v>39</v>
      </c>
      <c r="I27" s="20" t="s">
        <v>10</v>
      </c>
    </row>
    <row r="28" spans="4:11" x14ac:dyDescent="0.25">
      <c r="I28" s="20" t="s">
        <v>11</v>
      </c>
    </row>
    <row r="29" spans="4:11" x14ac:dyDescent="0.25">
      <c r="I29" s="20"/>
    </row>
    <row r="30" spans="4:11" x14ac:dyDescent="0.25">
      <c r="D30" s="21"/>
      <c r="I30" s="20"/>
    </row>
    <row r="31" spans="4:11" x14ac:dyDescent="0.25">
      <c r="D31" s="22" t="s">
        <v>12</v>
      </c>
      <c r="I31" s="20" t="s">
        <v>13</v>
      </c>
    </row>
    <row r="32" spans="4:11" x14ac:dyDescent="0.25">
      <c r="I32" s="20" t="s">
        <v>14</v>
      </c>
    </row>
    <row r="33" spans="4:9" x14ac:dyDescent="0.25">
      <c r="D33" t="s">
        <v>40</v>
      </c>
      <c r="I33" s="20" t="s">
        <v>15</v>
      </c>
    </row>
    <row r="34" spans="4:9" x14ac:dyDescent="0.25">
      <c r="D34" t="s">
        <v>16</v>
      </c>
      <c r="I34" s="23"/>
    </row>
    <row r="38" spans="4:9" x14ac:dyDescent="0.25">
      <c r="D38" s="45"/>
      <c r="E38" s="45"/>
      <c r="F38" s="45"/>
      <c r="G38" s="45"/>
      <c r="H38" s="45"/>
      <c r="I38" s="45"/>
    </row>
    <row r="39" spans="4:9" x14ac:dyDescent="0.25">
      <c r="D39" s="45"/>
      <c r="E39" s="45"/>
      <c r="F39" s="45"/>
      <c r="G39" s="45"/>
      <c r="H39" s="45"/>
      <c r="I39" s="45"/>
    </row>
    <row r="40" spans="4:9" x14ac:dyDescent="0.25">
      <c r="D40" s="45"/>
      <c r="E40" s="45"/>
      <c r="F40" s="45"/>
      <c r="G40" s="45"/>
      <c r="H40" s="45"/>
      <c r="I40" s="45"/>
    </row>
    <row r="42" spans="4:9" x14ac:dyDescent="0.25">
      <c r="D42" s="1"/>
      <c r="E42" s="1"/>
      <c r="F42" s="2"/>
      <c r="G42" s="1"/>
      <c r="H42" s="1"/>
      <c r="I42" s="2"/>
    </row>
    <row r="43" spans="4:9" x14ac:dyDescent="0.25">
      <c r="D43" s="3"/>
      <c r="E43" s="4"/>
      <c r="F43" s="5"/>
      <c r="G43" s="4"/>
      <c r="H43" s="4"/>
      <c r="I43" s="5"/>
    </row>
    <row r="44" spans="4:9" x14ac:dyDescent="0.25">
      <c r="D44" s="6"/>
      <c r="E44" s="4"/>
      <c r="F44" s="5"/>
      <c r="G44" s="4"/>
      <c r="H44" s="4"/>
      <c r="I44" s="5"/>
    </row>
    <row r="45" spans="4:9" x14ac:dyDescent="0.25">
      <c r="D45" s="3"/>
      <c r="E45" s="7"/>
      <c r="F45" s="5"/>
      <c r="G45" s="4"/>
      <c r="H45" s="4"/>
      <c r="I45" s="5"/>
    </row>
    <row r="46" spans="4:9" x14ac:dyDescent="0.25">
      <c r="D46" s="6"/>
      <c r="E46" s="4"/>
      <c r="F46" s="5"/>
      <c r="G46" s="4"/>
      <c r="H46" s="4"/>
      <c r="I46" s="5"/>
    </row>
    <row r="47" spans="4:9" x14ac:dyDescent="0.25">
      <c r="D47" s="3"/>
      <c r="E47" s="4"/>
      <c r="F47" s="5"/>
      <c r="G47" s="4"/>
      <c r="H47" s="4"/>
      <c r="I47" s="5"/>
    </row>
    <row r="48" spans="4:9" x14ac:dyDescent="0.25">
      <c r="D48" s="3"/>
      <c r="E48" s="4"/>
      <c r="F48" s="5"/>
      <c r="G48" s="8"/>
      <c r="H48" s="4"/>
      <c r="I48" s="5"/>
    </row>
    <row r="49" spans="4:9" x14ac:dyDescent="0.25">
      <c r="D49" s="3"/>
      <c r="E49" s="4"/>
      <c r="F49" s="5"/>
      <c r="G49" s="4"/>
      <c r="H49" s="4"/>
      <c r="I49" s="5"/>
    </row>
    <row r="50" spans="4:9" x14ac:dyDescent="0.25">
      <c r="D50" s="3"/>
      <c r="E50" s="4"/>
      <c r="F50" s="5"/>
      <c r="G50" s="4"/>
      <c r="H50" s="4"/>
      <c r="I50" s="5"/>
    </row>
    <row r="51" spans="4:9" x14ac:dyDescent="0.25">
      <c r="D51" s="3"/>
      <c r="E51" s="4"/>
      <c r="F51" s="5"/>
      <c r="G51" s="4"/>
      <c r="H51" s="7"/>
      <c r="I51" s="5"/>
    </row>
    <row r="52" spans="4:9" x14ac:dyDescent="0.25">
      <c r="D52" s="3"/>
      <c r="E52" s="4"/>
      <c r="F52" s="5"/>
      <c r="G52" s="8"/>
      <c r="H52" s="4"/>
      <c r="I52" s="5"/>
    </row>
    <row r="53" spans="4:9" x14ac:dyDescent="0.25">
      <c r="D53" s="3"/>
      <c r="E53" s="4"/>
      <c r="F53" s="5"/>
      <c r="G53" s="4"/>
      <c r="H53" s="4"/>
      <c r="I53" s="5"/>
    </row>
    <row r="54" spans="4:9" x14ac:dyDescent="0.25">
      <c r="D54" s="3"/>
      <c r="E54" s="4"/>
      <c r="F54" s="5"/>
      <c r="G54" s="4"/>
      <c r="H54" s="7"/>
      <c r="I54" s="5"/>
    </row>
    <row r="55" spans="4:9" x14ac:dyDescent="0.25">
      <c r="D55" s="3"/>
      <c r="E55" s="4"/>
      <c r="F55" s="5"/>
      <c r="G55" s="4"/>
      <c r="H55" s="4"/>
      <c r="I55" s="5"/>
    </row>
    <row r="56" spans="4:9" x14ac:dyDescent="0.25">
      <c r="D56" s="11"/>
      <c r="E56" s="7"/>
      <c r="F56" s="12"/>
      <c r="G56" s="7"/>
      <c r="H56" s="7"/>
      <c r="I56" s="13"/>
    </row>
    <row r="59" spans="4:9" x14ac:dyDescent="0.25">
      <c r="I59" s="20"/>
    </row>
    <row r="60" spans="4:9" x14ac:dyDescent="0.25">
      <c r="I60" s="20"/>
    </row>
    <row r="61" spans="4:9" x14ac:dyDescent="0.25">
      <c r="D61" s="21"/>
    </row>
    <row r="62" spans="4:9" x14ac:dyDescent="0.25">
      <c r="D62" s="21"/>
    </row>
    <row r="63" spans="4:9" x14ac:dyDescent="0.25">
      <c r="I63" s="20"/>
    </row>
    <row r="64" spans="4:9" x14ac:dyDescent="0.25">
      <c r="I64" s="20"/>
    </row>
    <row r="65" spans="9:9" x14ac:dyDescent="0.25">
      <c r="I65" s="23"/>
    </row>
  </sheetData>
  <mergeCells count="6">
    <mergeCell ref="D40:I40"/>
    <mergeCell ref="D3:I3"/>
    <mergeCell ref="D4:I4"/>
    <mergeCell ref="D5:I5"/>
    <mergeCell ref="D38:I38"/>
    <mergeCell ref="D39:I39"/>
  </mergeCells>
  <pageMargins left="0.70866141732283472" right="0.70866141732283472" top="0.74803149606299213" bottom="0.74803149606299213" header="0.31496062992125984" footer="0.31496062992125984"/>
  <pageSetup paperSize="9" scale="5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4:M67"/>
  <sheetViews>
    <sheetView topLeftCell="A7" workbookViewId="0">
      <selection activeCell="C4" sqref="C4:H36"/>
    </sheetView>
  </sheetViews>
  <sheetFormatPr defaultRowHeight="15" x14ac:dyDescent="0.25"/>
  <cols>
    <col min="3" max="3" width="26.85546875" bestFit="1" customWidth="1"/>
    <col min="5" max="5" width="9.85546875" bestFit="1" customWidth="1"/>
    <col min="6" max="6" width="30.7109375" bestFit="1" customWidth="1"/>
    <col min="7" max="8" width="9.140625" bestFit="1" customWidth="1"/>
    <col min="259" max="259" width="24.7109375" bestFit="1" customWidth="1"/>
    <col min="261" max="261" width="9.85546875" bestFit="1" customWidth="1"/>
    <col min="262" max="262" width="30.7109375" bestFit="1" customWidth="1"/>
    <col min="263" max="264" width="9.140625" bestFit="1" customWidth="1"/>
    <col min="515" max="515" width="24.7109375" bestFit="1" customWidth="1"/>
    <col min="517" max="517" width="9.85546875" bestFit="1" customWidth="1"/>
    <col min="518" max="518" width="30.7109375" bestFit="1" customWidth="1"/>
    <col min="519" max="520" width="9.140625" bestFit="1" customWidth="1"/>
    <col min="771" max="771" width="24.7109375" bestFit="1" customWidth="1"/>
    <col min="773" max="773" width="9.85546875" bestFit="1" customWidth="1"/>
    <col min="774" max="774" width="30.7109375" bestFit="1" customWidth="1"/>
    <col min="775" max="776" width="9.140625" bestFit="1" customWidth="1"/>
    <col min="1027" max="1027" width="24.7109375" bestFit="1" customWidth="1"/>
    <col min="1029" max="1029" width="9.85546875" bestFit="1" customWidth="1"/>
    <col min="1030" max="1030" width="30.7109375" bestFit="1" customWidth="1"/>
    <col min="1031" max="1032" width="9.140625" bestFit="1" customWidth="1"/>
    <col min="1283" max="1283" width="24.7109375" bestFit="1" customWidth="1"/>
    <col min="1285" max="1285" width="9.85546875" bestFit="1" customWidth="1"/>
    <col min="1286" max="1286" width="30.7109375" bestFit="1" customWidth="1"/>
    <col min="1287" max="1288" width="9.140625" bestFit="1" customWidth="1"/>
    <col min="1539" max="1539" width="24.7109375" bestFit="1" customWidth="1"/>
    <col min="1541" max="1541" width="9.85546875" bestFit="1" customWidth="1"/>
    <col min="1542" max="1542" width="30.7109375" bestFit="1" customWidth="1"/>
    <col min="1543" max="1544" width="9.140625" bestFit="1" customWidth="1"/>
    <col min="1795" max="1795" width="24.7109375" bestFit="1" customWidth="1"/>
    <col min="1797" max="1797" width="9.85546875" bestFit="1" customWidth="1"/>
    <col min="1798" max="1798" width="30.7109375" bestFit="1" customWidth="1"/>
    <col min="1799" max="1800" width="9.140625" bestFit="1" customWidth="1"/>
    <col min="2051" max="2051" width="24.7109375" bestFit="1" customWidth="1"/>
    <col min="2053" max="2053" width="9.85546875" bestFit="1" customWidth="1"/>
    <col min="2054" max="2054" width="30.7109375" bestFit="1" customWidth="1"/>
    <col min="2055" max="2056" width="9.140625" bestFit="1" customWidth="1"/>
    <col min="2307" max="2307" width="24.7109375" bestFit="1" customWidth="1"/>
    <col min="2309" max="2309" width="9.85546875" bestFit="1" customWidth="1"/>
    <col min="2310" max="2310" width="30.7109375" bestFit="1" customWidth="1"/>
    <col min="2311" max="2312" width="9.140625" bestFit="1" customWidth="1"/>
    <col min="2563" max="2563" width="24.7109375" bestFit="1" customWidth="1"/>
    <col min="2565" max="2565" width="9.85546875" bestFit="1" customWidth="1"/>
    <col min="2566" max="2566" width="30.7109375" bestFit="1" customWidth="1"/>
    <col min="2567" max="2568" width="9.140625" bestFit="1" customWidth="1"/>
    <col min="2819" max="2819" width="24.7109375" bestFit="1" customWidth="1"/>
    <col min="2821" max="2821" width="9.85546875" bestFit="1" customWidth="1"/>
    <col min="2822" max="2822" width="30.7109375" bestFit="1" customWidth="1"/>
    <col min="2823" max="2824" width="9.140625" bestFit="1" customWidth="1"/>
    <col min="3075" max="3075" width="24.7109375" bestFit="1" customWidth="1"/>
    <col min="3077" max="3077" width="9.85546875" bestFit="1" customWidth="1"/>
    <col min="3078" max="3078" width="30.7109375" bestFit="1" customWidth="1"/>
    <col min="3079" max="3080" width="9.140625" bestFit="1" customWidth="1"/>
    <col min="3331" max="3331" width="24.7109375" bestFit="1" customWidth="1"/>
    <col min="3333" max="3333" width="9.85546875" bestFit="1" customWidth="1"/>
    <col min="3334" max="3334" width="30.7109375" bestFit="1" customWidth="1"/>
    <col min="3335" max="3336" width="9.140625" bestFit="1" customWidth="1"/>
    <col min="3587" max="3587" width="24.7109375" bestFit="1" customWidth="1"/>
    <col min="3589" max="3589" width="9.85546875" bestFit="1" customWidth="1"/>
    <col min="3590" max="3590" width="30.7109375" bestFit="1" customWidth="1"/>
    <col min="3591" max="3592" width="9.140625" bestFit="1" customWidth="1"/>
    <col min="3843" max="3843" width="24.7109375" bestFit="1" customWidth="1"/>
    <col min="3845" max="3845" width="9.85546875" bestFit="1" customWidth="1"/>
    <col min="3846" max="3846" width="30.7109375" bestFit="1" customWidth="1"/>
    <col min="3847" max="3848" width="9.140625" bestFit="1" customWidth="1"/>
    <col min="4099" max="4099" width="24.7109375" bestFit="1" customWidth="1"/>
    <col min="4101" max="4101" width="9.85546875" bestFit="1" customWidth="1"/>
    <col min="4102" max="4102" width="30.7109375" bestFit="1" customWidth="1"/>
    <col min="4103" max="4104" width="9.140625" bestFit="1" customWidth="1"/>
    <col min="4355" max="4355" width="24.7109375" bestFit="1" customWidth="1"/>
    <col min="4357" max="4357" width="9.85546875" bestFit="1" customWidth="1"/>
    <col min="4358" max="4358" width="30.7109375" bestFit="1" customWidth="1"/>
    <col min="4359" max="4360" width="9.140625" bestFit="1" customWidth="1"/>
    <col min="4611" max="4611" width="24.7109375" bestFit="1" customWidth="1"/>
    <col min="4613" max="4613" width="9.85546875" bestFit="1" customWidth="1"/>
    <col min="4614" max="4614" width="30.7109375" bestFit="1" customWidth="1"/>
    <col min="4615" max="4616" width="9.140625" bestFit="1" customWidth="1"/>
    <col min="4867" max="4867" width="24.7109375" bestFit="1" customWidth="1"/>
    <col min="4869" max="4869" width="9.85546875" bestFit="1" customWidth="1"/>
    <col min="4870" max="4870" width="30.7109375" bestFit="1" customWidth="1"/>
    <col min="4871" max="4872" width="9.140625" bestFit="1" customWidth="1"/>
    <col min="5123" max="5123" width="24.7109375" bestFit="1" customWidth="1"/>
    <col min="5125" max="5125" width="9.85546875" bestFit="1" customWidth="1"/>
    <col min="5126" max="5126" width="30.7109375" bestFit="1" customWidth="1"/>
    <col min="5127" max="5128" width="9.140625" bestFit="1" customWidth="1"/>
    <col min="5379" max="5379" width="24.7109375" bestFit="1" customWidth="1"/>
    <col min="5381" max="5381" width="9.85546875" bestFit="1" customWidth="1"/>
    <col min="5382" max="5382" width="30.7109375" bestFit="1" customWidth="1"/>
    <col min="5383" max="5384" width="9.140625" bestFit="1" customWidth="1"/>
    <col min="5635" max="5635" width="24.7109375" bestFit="1" customWidth="1"/>
    <col min="5637" max="5637" width="9.85546875" bestFit="1" customWidth="1"/>
    <col min="5638" max="5638" width="30.7109375" bestFit="1" customWidth="1"/>
    <col min="5639" max="5640" width="9.140625" bestFit="1" customWidth="1"/>
    <col min="5891" max="5891" width="24.7109375" bestFit="1" customWidth="1"/>
    <col min="5893" max="5893" width="9.85546875" bestFit="1" customWidth="1"/>
    <col min="5894" max="5894" width="30.7109375" bestFit="1" customWidth="1"/>
    <col min="5895" max="5896" width="9.140625" bestFit="1" customWidth="1"/>
    <col min="6147" max="6147" width="24.7109375" bestFit="1" customWidth="1"/>
    <col min="6149" max="6149" width="9.85546875" bestFit="1" customWidth="1"/>
    <col min="6150" max="6150" width="30.7109375" bestFit="1" customWidth="1"/>
    <col min="6151" max="6152" width="9.140625" bestFit="1" customWidth="1"/>
    <col min="6403" max="6403" width="24.7109375" bestFit="1" customWidth="1"/>
    <col min="6405" max="6405" width="9.85546875" bestFit="1" customWidth="1"/>
    <col min="6406" max="6406" width="30.7109375" bestFit="1" customWidth="1"/>
    <col min="6407" max="6408" width="9.140625" bestFit="1" customWidth="1"/>
    <col min="6659" max="6659" width="24.7109375" bestFit="1" customWidth="1"/>
    <col min="6661" max="6661" width="9.85546875" bestFit="1" customWidth="1"/>
    <col min="6662" max="6662" width="30.7109375" bestFit="1" customWidth="1"/>
    <col min="6663" max="6664" width="9.140625" bestFit="1" customWidth="1"/>
    <col min="6915" max="6915" width="24.7109375" bestFit="1" customWidth="1"/>
    <col min="6917" max="6917" width="9.85546875" bestFit="1" customWidth="1"/>
    <col min="6918" max="6918" width="30.7109375" bestFit="1" customWidth="1"/>
    <col min="6919" max="6920" width="9.140625" bestFit="1" customWidth="1"/>
    <col min="7171" max="7171" width="24.7109375" bestFit="1" customWidth="1"/>
    <col min="7173" max="7173" width="9.85546875" bestFit="1" customWidth="1"/>
    <col min="7174" max="7174" width="30.7109375" bestFit="1" customWidth="1"/>
    <col min="7175" max="7176" width="9.140625" bestFit="1" customWidth="1"/>
    <col min="7427" max="7427" width="24.7109375" bestFit="1" customWidth="1"/>
    <col min="7429" max="7429" width="9.85546875" bestFit="1" customWidth="1"/>
    <col min="7430" max="7430" width="30.7109375" bestFit="1" customWidth="1"/>
    <col min="7431" max="7432" width="9.140625" bestFit="1" customWidth="1"/>
    <col min="7683" max="7683" width="24.7109375" bestFit="1" customWidth="1"/>
    <col min="7685" max="7685" width="9.85546875" bestFit="1" customWidth="1"/>
    <col min="7686" max="7686" width="30.7109375" bestFit="1" customWidth="1"/>
    <col min="7687" max="7688" width="9.140625" bestFit="1" customWidth="1"/>
    <col min="7939" max="7939" width="24.7109375" bestFit="1" customWidth="1"/>
    <col min="7941" max="7941" width="9.85546875" bestFit="1" customWidth="1"/>
    <col min="7942" max="7942" width="30.7109375" bestFit="1" customWidth="1"/>
    <col min="7943" max="7944" width="9.140625" bestFit="1" customWidth="1"/>
    <col min="8195" max="8195" width="24.7109375" bestFit="1" customWidth="1"/>
    <col min="8197" max="8197" width="9.85546875" bestFit="1" customWidth="1"/>
    <col min="8198" max="8198" width="30.7109375" bestFit="1" customWidth="1"/>
    <col min="8199" max="8200" width="9.140625" bestFit="1" customWidth="1"/>
    <col min="8451" max="8451" width="24.7109375" bestFit="1" customWidth="1"/>
    <col min="8453" max="8453" width="9.85546875" bestFit="1" customWidth="1"/>
    <col min="8454" max="8454" width="30.7109375" bestFit="1" customWidth="1"/>
    <col min="8455" max="8456" width="9.140625" bestFit="1" customWidth="1"/>
    <col min="8707" max="8707" width="24.7109375" bestFit="1" customWidth="1"/>
    <col min="8709" max="8709" width="9.85546875" bestFit="1" customWidth="1"/>
    <col min="8710" max="8710" width="30.7109375" bestFit="1" customWidth="1"/>
    <col min="8711" max="8712" width="9.140625" bestFit="1" customWidth="1"/>
    <col min="8963" max="8963" width="24.7109375" bestFit="1" customWidth="1"/>
    <col min="8965" max="8965" width="9.85546875" bestFit="1" customWidth="1"/>
    <col min="8966" max="8966" width="30.7109375" bestFit="1" customWidth="1"/>
    <col min="8967" max="8968" width="9.140625" bestFit="1" customWidth="1"/>
    <col min="9219" max="9219" width="24.7109375" bestFit="1" customWidth="1"/>
    <col min="9221" max="9221" width="9.85546875" bestFit="1" customWidth="1"/>
    <col min="9222" max="9222" width="30.7109375" bestFit="1" customWidth="1"/>
    <col min="9223" max="9224" width="9.140625" bestFit="1" customWidth="1"/>
    <col min="9475" max="9475" width="24.7109375" bestFit="1" customWidth="1"/>
    <col min="9477" max="9477" width="9.85546875" bestFit="1" customWidth="1"/>
    <col min="9478" max="9478" width="30.7109375" bestFit="1" customWidth="1"/>
    <col min="9479" max="9480" width="9.140625" bestFit="1" customWidth="1"/>
    <col min="9731" max="9731" width="24.7109375" bestFit="1" customWidth="1"/>
    <col min="9733" max="9733" width="9.85546875" bestFit="1" customWidth="1"/>
    <col min="9734" max="9734" width="30.7109375" bestFit="1" customWidth="1"/>
    <col min="9735" max="9736" width="9.140625" bestFit="1" customWidth="1"/>
    <col min="9987" max="9987" width="24.7109375" bestFit="1" customWidth="1"/>
    <col min="9989" max="9989" width="9.85546875" bestFit="1" customWidth="1"/>
    <col min="9990" max="9990" width="30.7109375" bestFit="1" customWidth="1"/>
    <col min="9991" max="9992" width="9.140625" bestFit="1" customWidth="1"/>
    <col min="10243" max="10243" width="24.7109375" bestFit="1" customWidth="1"/>
    <col min="10245" max="10245" width="9.85546875" bestFit="1" customWidth="1"/>
    <col min="10246" max="10246" width="30.7109375" bestFit="1" customWidth="1"/>
    <col min="10247" max="10248" width="9.140625" bestFit="1" customWidth="1"/>
    <col min="10499" max="10499" width="24.7109375" bestFit="1" customWidth="1"/>
    <col min="10501" max="10501" width="9.85546875" bestFit="1" customWidth="1"/>
    <col min="10502" max="10502" width="30.7109375" bestFit="1" customWidth="1"/>
    <col min="10503" max="10504" width="9.140625" bestFit="1" customWidth="1"/>
    <col min="10755" max="10755" width="24.7109375" bestFit="1" customWidth="1"/>
    <col min="10757" max="10757" width="9.85546875" bestFit="1" customWidth="1"/>
    <col min="10758" max="10758" width="30.7109375" bestFit="1" customWidth="1"/>
    <col min="10759" max="10760" width="9.140625" bestFit="1" customWidth="1"/>
    <col min="11011" max="11011" width="24.7109375" bestFit="1" customWidth="1"/>
    <col min="11013" max="11013" width="9.85546875" bestFit="1" customWidth="1"/>
    <col min="11014" max="11014" width="30.7109375" bestFit="1" customWidth="1"/>
    <col min="11015" max="11016" width="9.140625" bestFit="1" customWidth="1"/>
    <col min="11267" max="11267" width="24.7109375" bestFit="1" customWidth="1"/>
    <col min="11269" max="11269" width="9.85546875" bestFit="1" customWidth="1"/>
    <col min="11270" max="11270" width="30.7109375" bestFit="1" customWidth="1"/>
    <col min="11271" max="11272" width="9.140625" bestFit="1" customWidth="1"/>
    <col min="11523" max="11523" width="24.7109375" bestFit="1" customWidth="1"/>
    <col min="11525" max="11525" width="9.85546875" bestFit="1" customWidth="1"/>
    <col min="11526" max="11526" width="30.7109375" bestFit="1" customWidth="1"/>
    <col min="11527" max="11528" width="9.140625" bestFit="1" customWidth="1"/>
    <col min="11779" max="11779" width="24.7109375" bestFit="1" customWidth="1"/>
    <col min="11781" max="11781" width="9.85546875" bestFit="1" customWidth="1"/>
    <col min="11782" max="11782" width="30.7109375" bestFit="1" customWidth="1"/>
    <col min="11783" max="11784" width="9.140625" bestFit="1" customWidth="1"/>
    <col min="12035" max="12035" width="24.7109375" bestFit="1" customWidth="1"/>
    <col min="12037" max="12037" width="9.85546875" bestFit="1" customWidth="1"/>
    <col min="12038" max="12038" width="30.7109375" bestFit="1" customWidth="1"/>
    <col min="12039" max="12040" width="9.140625" bestFit="1" customWidth="1"/>
    <col min="12291" max="12291" width="24.7109375" bestFit="1" customWidth="1"/>
    <col min="12293" max="12293" width="9.85546875" bestFit="1" customWidth="1"/>
    <col min="12294" max="12294" width="30.7109375" bestFit="1" customWidth="1"/>
    <col min="12295" max="12296" width="9.140625" bestFit="1" customWidth="1"/>
    <col min="12547" max="12547" width="24.7109375" bestFit="1" customWidth="1"/>
    <col min="12549" max="12549" width="9.85546875" bestFit="1" customWidth="1"/>
    <col min="12550" max="12550" width="30.7109375" bestFit="1" customWidth="1"/>
    <col min="12551" max="12552" width="9.140625" bestFit="1" customWidth="1"/>
    <col min="12803" max="12803" width="24.7109375" bestFit="1" customWidth="1"/>
    <col min="12805" max="12805" width="9.85546875" bestFit="1" customWidth="1"/>
    <col min="12806" max="12806" width="30.7109375" bestFit="1" customWidth="1"/>
    <col min="12807" max="12808" width="9.140625" bestFit="1" customWidth="1"/>
    <col min="13059" max="13059" width="24.7109375" bestFit="1" customWidth="1"/>
    <col min="13061" max="13061" width="9.85546875" bestFit="1" customWidth="1"/>
    <col min="13062" max="13062" width="30.7109375" bestFit="1" customWidth="1"/>
    <col min="13063" max="13064" width="9.140625" bestFit="1" customWidth="1"/>
    <col min="13315" max="13315" width="24.7109375" bestFit="1" customWidth="1"/>
    <col min="13317" max="13317" width="9.85546875" bestFit="1" customWidth="1"/>
    <col min="13318" max="13318" width="30.7109375" bestFit="1" customWidth="1"/>
    <col min="13319" max="13320" width="9.140625" bestFit="1" customWidth="1"/>
    <col min="13571" max="13571" width="24.7109375" bestFit="1" customWidth="1"/>
    <col min="13573" max="13573" width="9.85546875" bestFit="1" customWidth="1"/>
    <col min="13574" max="13574" width="30.7109375" bestFit="1" customWidth="1"/>
    <col min="13575" max="13576" width="9.140625" bestFit="1" customWidth="1"/>
    <col min="13827" max="13827" width="24.7109375" bestFit="1" customWidth="1"/>
    <col min="13829" max="13829" width="9.85546875" bestFit="1" customWidth="1"/>
    <col min="13830" max="13830" width="30.7109375" bestFit="1" customWidth="1"/>
    <col min="13831" max="13832" width="9.140625" bestFit="1" customWidth="1"/>
    <col min="14083" max="14083" width="24.7109375" bestFit="1" customWidth="1"/>
    <col min="14085" max="14085" width="9.85546875" bestFit="1" customWidth="1"/>
    <col min="14086" max="14086" width="30.7109375" bestFit="1" customWidth="1"/>
    <col min="14087" max="14088" width="9.140625" bestFit="1" customWidth="1"/>
    <col min="14339" max="14339" width="24.7109375" bestFit="1" customWidth="1"/>
    <col min="14341" max="14341" width="9.85546875" bestFit="1" customWidth="1"/>
    <col min="14342" max="14342" width="30.7109375" bestFit="1" customWidth="1"/>
    <col min="14343" max="14344" width="9.140625" bestFit="1" customWidth="1"/>
    <col min="14595" max="14595" width="24.7109375" bestFit="1" customWidth="1"/>
    <col min="14597" max="14597" width="9.85546875" bestFit="1" customWidth="1"/>
    <col min="14598" max="14598" width="30.7109375" bestFit="1" customWidth="1"/>
    <col min="14599" max="14600" width="9.140625" bestFit="1" customWidth="1"/>
    <col min="14851" max="14851" width="24.7109375" bestFit="1" customWidth="1"/>
    <col min="14853" max="14853" width="9.85546875" bestFit="1" customWidth="1"/>
    <col min="14854" max="14854" width="30.7109375" bestFit="1" customWidth="1"/>
    <col min="14855" max="14856" width="9.140625" bestFit="1" customWidth="1"/>
    <col min="15107" max="15107" width="24.7109375" bestFit="1" customWidth="1"/>
    <col min="15109" max="15109" width="9.85546875" bestFit="1" customWidth="1"/>
    <col min="15110" max="15110" width="30.7109375" bestFit="1" customWidth="1"/>
    <col min="15111" max="15112" width="9.140625" bestFit="1" customWidth="1"/>
    <col min="15363" max="15363" width="24.7109375" bestFit="1" customWidth="1"/>
    <col min="15365" max="15365" width="9.85546875" bestFit="1" customWidth="1"/>
    <col min="15366" max="15366" width="30.7109375" bestFit="1" customWidth="1"/>
    <col min="15367" max="15368" width="9.140625" bestFit="1" customWidth="1"/>
    <col min="15619" max="15619" width="24.7109375" bestFit="1" customWidth="1"/>
    <col min="15621" max="15621" width="9.85546875" bestFit="1" customWidth="1"/>
    <col min="15622" max="15622" width="30.7109375" bestFit="1" customWidth="1"/>
    <col min="15623" max="15624" width="9.140625" bestFit="1" customWidth="1"/>
    <col min="15875" max="15875" width="24.7109375" bestFit="1" customWidth="1"/>
    <col min="15877" max="15877" width="9.85546875" bestFit="1" customWidth="1"/>
    <col min="15878" max="15878" width="30.7109375" bestFit="1" customWidth="1"/>
    <col min="15879" max="15880" width="9.140625" bestFit="1" customWidth="1"/>
    <col min="16131" max="16131" width="24.7109375" bestFit="1" customWidth="1"/>
    <col min="16133" max="16133" width="9.85546875" bestFit="1" customWidth="1"/>
    <col min="16134" max="16134" width="30.7109375" bestFit="1" customWidth="1"/>
    <col min="16135" max="16136" width="9.140625" bestFit="1" customWidth="1"/>
  </cols>
  <sheetData>
    <row r="4" spans="3:10" x14ac:dyDescent="0.25">
      <c r="C4" s="45" t="s">
        <v>27</v>
      </c>
      <c r="D4" s="45"/>
      <c r="E4" s="45"/>
      <c r="F4" s="45"/>
      <c r="G4" s="45"/>
      <c r="H4" s="45"/>
    </row>
    <row r="5" spans="3:10" x14ac:dyDescent="0.25">
      <c r="C5" s="45" t="s">
        <v>28</v>
      </c>
      <c r="D5" s="45"/>
      <c r="E5" s="45"/>
      <c r="F5" s="45"/>
      <c r="G5" s="45"/>
      <c r="H5" s="45"/>
    </row>
    <row r="6" spans="3:10" x14ac:dyDescent="0.25">
      <c r="C6" s="45" t="s">
        <v>42</v>
      </c>
      <c r="D6" s="45"/>
      <c r="E6" s="45"/>
      <c r="F6" s="45"/>
      <c r="G6" s="45"/>
      <c r="H6" s="45"/>
    </row>
    <row r="8" spans="3:10" x14ac:dyDescent="0.25">
      <c r="C8" s="24" t="s">
        <v>17</v>
      </c>
      <c r="D8" s="24" t="s">
        <v>1</v>
      </c>
      <c r="E8" s="24" t="s">
        <v>1</v>
      </c>
      <c r="F8" s="24" t="s">
        <v>17</v>
      </c>
      <c r="G8" s="24" t="s">
        <v>1</v>
      </c>
      <c r="H8" s="24" t="s">
        <v>1</v>
      </c>
    </row>
    <row r="9" spans="3:10" x14ac:dyDescent="0.25">
      <c r="C9" s="25"/>
      <c r="D9" s="26"/>
      <c r="E9" s="26"/>
      <c r="F9" s="26"/>
      <c r="G9" s="26"/>
      <c r="H9" s="26"/>
    </row>
    <row r="10" spans="3:10" x14ac:dyDescent="0.25">
      <c r="C10" s="27" t="s">
        <v>29</v>
      </c>
      <c r="D10" s="3"/>
      <c r="E10" s="4">
        <v>45784</v>
      </c>
      <c r="F10" s="4" t="s">
        <v>18</v>
      </c>
      <c r="G10" s="4">
        <v>871620</v>
      </c>
      <c r="H10" s="4"/>
    </row>
    <row r="11" spans="3:10" x14ac:dyDescent="0.25">
      <c r="C11" s="3" t="s">
        <v>19</v>
      </c>
      <c r="D11" s="3"/>
      <c r="E11" s="4">
        <v>6582</v>
      </c>
      <c r="F11" s="4"/>
      <c r="G11" s="7"/>
      <c r="H11" s="4">
        <f>SUM(G10:G11)</f>
        <v>871620</v>
      </c>
    </row>
    <row r="12" spans="3:10" x14ac:dyDescent="0.25">
      <c r="C12" s="3" t="s">
        <v>20</v>
      </c>
      <c r="D12" s="3"/>
      <c r="E12" s="4">
        <v>1569</v>
      </c>
      <c r="F12" s="4" t="s">
        <v>30</v>
      </c>
      <c r="G12" s="4"/>
      <c r="H12" s="4">
        <v>48698</v>
      </c>
    </row>
    <row r="13" spans="3:10" x14ac:dyDescent="0.25">
      <c r="C13" s="3" t="s">
        <v>21</v>
      </c>
      <c r="D13" s="3"/>
      <c r="E13" s="4">
        <v>358</v>
      </c>
      <c r="F13" s="4"/>
      <c r="G13" s="4"/>
      <c r="H13" s="4"/>
    </row>
    <row r="14" spans="3:10" x14ac:dyDescent="0.25">
      <c r="C14" s="3" t="s">
        <v>22</v>
      </c>
      <c r="D14" s="3"/>
      <c r="E14" s="4">
        <v>3596</v>
      </c>
      <c r="F14" s="4"/>
      <c r="G14" s="4"/>
      <c r="H14" s="4"/>
    </row>
    <row r="15" spans="3:10" x14ac:dyDescent="0.25">
      <c r="C15" s="3" t="s">
        <v>23</v>
      </c>
      <c r="D15" s="3"/>
      <c r="E15" s="4">
        <v>158695</v>
      </c>
      <c r="F15" s="4"/>
      <c r="G15" s="4"/>
      <c r="H15" s="4"/>
    </row>
    <row r="16" spans="3:10" x14ac:dyDescent="0.25">
      <c r="C16" s="3" t="s">
        <v>24</v>
      </c>
      <c r="D16" s="3"/>
      <c r="E16" s="4">
        <v>125986</v>
      </c>
      <c r="F16" s="4"/>
      <c r="G16" s="4"/>
      <c r="H16" s="4"/>
      <c r="J16" s="9"/>
    </row>
    <row r="17" spans="3:13" x14ac:dyDescent="0.25">
      <c r="C17" s="3" t="s">
        <v>25</v>
      </c>
      <c r="D17" s="3"/>
      <c r="E17" s="4">
        <v>18225</v>
      </c>
      <c r="F17" s="4"/>
      <c r="G17" s="4"/>
      <c r="H17" s="4"/>
    </row>
    <row r="18" spans="3:13" x14ac:dyDescent="0.25">
      <c r="C18" s="3" t="s">
        <v>31</v>
      </c>
      <c r="D18" s="3"/>
      <c r="E18" s="4">
        <v>14586</v>
      </c>
      <c r="F18" s="4"/>
      <c r="G18" s="4"/>
      <c r="H18" s="4"/>
    </row>
    <row r="19" spans="3:13" x14ac:dyDescent="0.25">
      <c r="C19" s="3" t="s">
        <v>34</v>
      </c>
      <c r="D19" s="3"/>
      <c r="E19" s="4">
        <v>10303.299999999999</v>
      </c>
      <c r="F19" s="4"/>
      <c r="G19" s="4"/>
      <c r="H19" s="4"/>
      <c r="J19" s="9"/>
    </row>
    <row r="20" spans="3:13" x14ac:dyDescent="0.25">
      <c r="C20" s="3"/>
      <c r="D20" s="3"/>
      <c r="E20" s="4"/>
      <c r="F20" s="4"/>
      <c r="G20" s="4"/>
      <c r="H20" s="4"/>
    </row>
    <row r="21" spans="3:13" x14ac:dyDescent="0.25">
      <c r="C21" s="3" t="s">
        <v>26</v>
      </c>
      <c r="D21" s="3"/>
      <c r="E21" s="4">
        <f>+E23-SUM(E10:E18)</f>
        <v>544937</v>
      </c>
      <c r="F21" s="4"/>
      <c r="G21" s="4"/>
      <c r="H21" s="4"/>
      <c r="J21" s="9"/>
      <c r="K21" s="9"/>
      <c r="M21" s="9"/>
    </row>
    <row r="22" spans="3:13" x14ac:dyDescent="0.25">
      <c r="C22" s="3"/>
      <c r="D22" s="3"/>
      <c r="E22" s="4"/>
      <c r="F22" s="4"/>
      <c r="G22" s="4"/>
      <c r="H22" s="4"/>
    </row>
    <row r="23" spans="3:13" x14ac:dyDescent="0.25">
      <c r="C23" s="11"/>
      <c r="D23" s="11"/>
      <c r="E23" s="36">
        <f>+H23</f>
        <v>920318</v>
      </c>
      <c r="F23" s="7"/>
      <c r="G23" s="7"/>
      <c r="H23" s="36">
        <f>SUM(H11:H22)</f>
        <v>920318</v>
      </c>
    </row>
    <row r="24" spans="3:13" x14ac:dyDescent="0.25">
      <c r="H24" s="9"/>
    </row>
    <row r="25" spans="3:13" x14ac:dyDescent="0.25">
      <c r="C25" t="s">
        <v>7</v>
      </c>
      <c r="H25" s="9"/>
    </row>
    <row r="26" spans="3:13" x14ac:dyDescent="0.25">
      <c r="C26" t="s">
        <v>8</v>
      </c>
      <c r="H26" s="9"/>
    </row>
    <row r="27" spans="3:13" x14ac:dyDescent="0.25">
      <c r="C27" t="s">
        <v>9</v>
      </c>
      <c r="H27" s="9"/>
    </row>
    <row r="28" spans="3:13" x14ac:dyDescent="0.25">
      <c r="H28" s="9"/>
    </row>
    <row r="29" spans="3:13" x14ac:dyDescent="0.25">
      <c r="C29" s="18" t="s">
        <v>39</v>
      </c>
      <c r="H29" s="21" t="s">
        <v>10</v>
      </c>
    </row>
    <row r="30" spans="3:13" x14ac:dyDescent="0.25">
      <c r="H30" s="21" t="s">
        <v>11</v>
      </c>
    </row>
    <row r="31" spans="3:13" x14ac:dyDescent="0.25">
      <c r="H31" s="21"/>
    </row>
    <row r="32" spans="3:13" x14ac:dyDescent="0.25">
      <c r="C32" s="21"/>
      <c r="H32" s="21"/>
    </row>
    <row r="33" spans="3:8" x14ac:dyDescent="0.25">
      <c r="C33" s="22" t="s">
        <v>12</v>
      </c>
      <c r="H33" s="21" t="s">
        <v>13</v>
      </c>
    </row>
    <row r="34" spans="3:8" x14ac:dyDescent="0.25">
      <c r="H34" s="21" t="s">
        <v>14</v>
      </c>
    </row>
    <row r="35" spans="3:8" x14ac:dyDescent="0.25">
      <c r="C35" t="s">
        <v>40</v>
      </c>
      <c r="H35" s="21" t="s">
        <v>15</v>
      </c>
    </row>
    <row r="36" spans="3:8" x14ac:dyDescent="0.25">
      <c r="C36" t="s">
        <v>16</v>
      </c>
      <c r="H36" s="28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  <row r="42" spans="3:8" x14ac:dyDescent="0.25">
      <c r="C42" s="24"/>
      <c r="D42" s="24"/>
      <c r="E42" s="24"/>
      <c r="F42" s="24"/>
      <c r="G42" s="24"/>
      <c r="H42" s="24"/>
    </row>
    <row r="43" spans="3:8" x14ac:dyDescent="0.25">
      <c r="C43" s="25"/>
      <c r="D43" s="26"/>
      <c r="E43" s="26"/>
      <c r="F43" s="26"/>
      <c r="G43" s="26"/>
      <c r="H43" s="26"/>
    </row>
    <row r="44" spans="3:8" x14ac:dyDescent="0.25">
      <c r="C44" s="27"/>
      <c r="D44" s="3"/>
      <c r="E44" s="4"/>
      <c r="F44" s="4"/>
      <c r="G44" s="4"/>
      <c r="H44" s="4"/>
    </row>
    <row r="45" spans="3:8" x14ac:dyDescent="0.25">
      <c r="C45" s="3"/>
      <c r="D45" s="3"/>
      <c r="E45" s="4"/>
      <c r="F45" s="4"/>
      <c r="G45" s="4"/>
      <c r="H45" s="4"/>
    </row>
    <row r="46" spans="3:8" x14ac:dyDescent="0.25">
      <c r="C46" s="27"/>
      <c r="D46" s="3"/>
      <c r="E46" s="4"/>
      <c r="F46" s="4"/>
      <c r="G46" s="4"/>
      <c r="H46" s="4"/>
    </row>
    <row r="47" spans="3:8" x14ac:dyDescent="0.25">
      <c r="C47" s="3"/>
      <c r="D47" s="3"/>
      <c r="E47" s="4"/>
      <c r="F47" s="4"/>
      <c r="G47" s="7"/>
      <c r="H47" s="4"/>
    </row>
    <row r="48" spans="3:8" x14ac:dyDescent="0.25">
      <c r="C48" s="3"/>
      <c r="D48" s="3"/>
      <c r="E48" s="4"/>
      <c r="F48" s="4"/>
      <c r="G48" s="4"/>
      <c r="H48" s="4"/>
    </row>
    <row r="49" spans="3:8" x14ac:dyDescent="0.25">
      <c r="C49" s="3"/>
      <c r="D49" s="3"/>
      <c r="E49" s="4"/>
      <c r="F49" s="4"/>
      <c r="G49" s="4"/>
      <c r="H49" s="4"/>
    </row>
    <row r="50" spans="3:8" x14ac:dyDescent="0.25">
      <c r="C50" s="3"/>
      <c r="D50" s="3"/>
      <c r="E50" s="4"/>
      <c r="F50" s="4"/>
      <c r="G50" s="4"/>
      <c r="H50" s="4"/>
    </row>
    <row r="51" spans="3:8" x14ac:dyDescent="0.25">
      <c r="C51" s="3"/>
      <c r="D51" s="3"/>
      <c r="E51" s="4"/>
      <c r="F51" s="4"/>
      <c r="G51" s="4"/>
      <c r="H51" s="4"/>
    </row>
    <row r="52" spans="3:8" x14ac:dyDescent="0.25">
      <c r="C52" s="3"/>
      <c r="D52" s="3"/>
      <c r="E52" s="4"/>
      <c r="F52" s="4"/>
      <c r="G52" s="4"/>
      <c r="H52" s="4"/>
    </row>
    <row r="53" spans="3:8" x14ac:dyDescent="0.25">
      <c r="C53" s="3"/>
      <c r="D53" s="3"/>
      <c r="E53" s="4"/>
      <c r="F53" s="4"/>
      <c r="G53" s="4"/>
      <c r="H53" s="4"/>
    </row>
    <row r="54" spans="3:8" x14ac:dyDescent="0.25">
      <c r="C54" s="3"/>
      <c r="D54" s="3"/>
      <c r="E54" s="4"/>
      <c r="F54" s="4"/>
      <c r="G54" s="4"/>
      <c r="H54" s="4"/>
    </row>
    <row r="55" spans="3:8" x14ac:dyDescent="0.25">
      <c r="C55" s="3"/>
      <c r="D55" s="3"/>
      <c r="E55" s="4"/>
      <c r="F55" s="4"/>
      <c r="G55" s="4"/>
      <c r="H55" s="4"/>
    </row>
    <row r="56" spans="3:8" x14ac:dyDescent="0.25">
      <c r="C56" s="3"/>
      <c r="D56" s="3"/>
      <c r="E56" s="4"/>
      <c r="F56" s="4"/>
      <c r="G56" s="4"/>
      <c r="H56" s="4"/>
    </row>
    <row r="57" spans="3:8" x14ac:dyDescent="0.25">
      <c r="C57" s="3"/>
      <c r="D57" s="3"/>
      <c r="E57" s="4"/>
      <c r="F57" s="4"/>
      <c r="G57" s="4"/>
      <c r="H57" s="4"/>
    </row>
    <row r="58" spans="3:8" x14ac:dyDescent="0.25">
      <c r="C58" s="11"/>
      <c r="D58" s="11"/>
      <c r="E58" s="7"/>
      <c r="F58" s="7"/>
      <c r="G58" s="7"/>
      <c r="H58" s="7"/>
    </row>
    <row r="59" spans="3:8" x14ac:dyDescent="0.25">
      <c r="H59" s="9"/>
    </row>
    <row r="61" spans="3:8" x14ac:dyDescent="0.25">
      <c r="H61" s="21"/>
    </row>
    <row r="62" spans="3:8" x14ac:dyDescent="0.25">
      <c r="H62" s="21"/>
    </row>
    <row r="63" spans="3:8" x14ac:dyDescent="0.25">
      <c r="C63" s="21"/>
    </row>
    <row r="64" spans="3:8" x14ac:dyDescent="0.25">
      <c r="C64" s="21"/>
    </row>
    <row r="65" spans="8:8" x14ac:dyDescent="0.25">
      <c r="H65" s="21"/>
    </row>
    <row r="66" spans="8:8" x14ac:dyDescent="0.25">
      <c r="H66" s="21"/>
    </row>
    <row r="67" spans="8:8" x14ac:dyDescent="0.25">
      <c r="H67" s="28"/>
    </row>
  </sheetData>
  <mergeCells count="6">
    <mergeCell ref="C40:H40"/>
    <mergeCell ref="C4:H4"/>
    <mergeCell ref="C5:H5"/>
    <mergeCell ref="C6:H6"/>
    <mergeCell ref="C38:H38"/>
    <mergeCell ref="C39:H39"/>
  </mergeCells>
  <pageMargins left="0.70866141732283472" right="0.70866141732283472" top="0.74803149606299213" bottom="0.74803149606299213" header="0.31496062992125984" footer="0.31496062992125984"/>
  <pageSetup paperSize="9" scale="77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1DBF-54E4-4FCC-8682-00DB6B3A0BAC}">
  <dimension ref="E7:G40"/>
  <sheetViews>
    <sheetView tabSelected="1" topLeftCell="B9" workbookViewId="0">
      <selection activeCell="G38" sqref="G38"/>
    </sheetView>
  </sheetViews>
  <sheetFormatPr defaultRowHeight="15" x14ac:dyDescent="0.25"/>
  <cols>
    <col min="5" max="5" width="37.140625" bestFit="1" customWidth="1"/>
    <col min="6" max="6" width="15.28515625" customWidth="1"/>
    <col min="7" max="7" width="11" customWidth="1"/>
  </cols>
  <sheetData>
    <row r="7" spans="5:7" x14ac:dyDescent="0.25">
      <c r="E7" s="18" t="s">
        <v>43</v>
      </c>
      <c r="F7" s="18" t="s">
        <v>60</v>
      </c>
      <c r="G7" s="46"/>
    </row>
    <row r="8" spans="5:7" x14ac:dyDescent="0.25">
      <c r="E8" s="18" t="s">
        <v>44</v>
      </c>
      <c r="F8" s="18" t="s">
        <v>62</v>
      </c>
      <c r="G8" s="46"/>
    </row>
    <row r="9" spans="5:7" x14ac:dyDescent="0.25">
      <c r="E9" s="18" t="s">
        <v>45</v>
      </c>
      <c r="F9" s="18" t="s">
        <v>61</v>
      </c>
      <c r="G9" s="46"/>
    </row>
    <row r="10" spans="5:7" x14ac:dyDescent="0.25">
      <c r="E10" s="18" t="s">
        <v>46</v>
      </c>
      <c r="F10" s="18" t="s">
        <v>63</v>
      </c>
      <c r="G10" s="46"/>
    </row>
    <row r="11" spans="5:7" x14ac:dyDescent="0.25">
      <c r="E11" s="18"/>
      <c r="F11" s="18" t="s">
        <v>64</v>
      </c>
      <c r="G11" s="46"/>
    </row>
    <row r="12" spans="5:7" x14ac:dyDescent="0.25">
      <c r="E12" s="18"/>
      <c r="F12" s="18"/>
      <c r="G12" s="46"/>
    </row>
    <row r="13" spans="5:7" x14ac:dyDescent="0.25">
      <c r="E13" s="18" t="s">
        <v>47</v>
      </c>
      <c r="F13" s="49">
        <v>32371</v>
      </c>
      <c r="G13" s="46"/>
    </row>
    <row r="14" spans="5:7" x14ac:dyDescent="0.25">
      <c r="E14" s="18" t="s">
        <v>48</v>
      </c>
      <c r="F14" s="18" t="s">
        <v>49</v>
      </c>
      <c r="G14" s="46"/>
    </row>
    <row r="15" spans="5:7" x14ac:dyDescent="0.25">
      <c r="E15" s="18"/>
      <c r="F15" s="18"/>
      <c r="G15" s="46"/>
    </row>
    <row r="16" spans="5:7" x14ac:dyDescent="0.25">
      <c r="E16" s="18"/>
      <c r="F16" s="18"/>
      <c r="G16" s="46"/>
    </row>
    <row r="17" spans="5:7" x14ac:dyDescent="0.25">
      <c r="E17" s="18" t="s">
        <v>50</v>
      </c>
      <c r="F17" s="18"/>
      <c r="G17" s="46"/>
    </row>
    <row r="18" spans="5:7" x14ac:dyDescent="0.25">
      <c r="E18" s="18"/>
      <c r="F18" s="18"/>
      <c r="G18" s="46"/>
    </row>
    <row r="19" spans="5:7" x14ac:dyDescent="0.25">
      <c r="E19" t="s">
        <v>51</v>
      </c>
      <c r="F19" s="9">
        <v>871620</v>
      </c>
      <c r="G19" s="9"/>
    </row>
    <row r="20" spans="5:7" x14ac:dyDescent="0.25">
      <c r="F20" s="9"/>
      <c r="G20" s="9"/>
    </row>
    <row r="21" spans="5:7" x14ac:dyDescent="0.25">
      <c r="E21" t="s">
        <v>65</v>
      </c>
      <c r="F21" s="9">
        <f>ROUND(F19*62.52%,0)</f>
        <v>544937</v>
      </c>
      <c r="G21" s="9"/>
    </row>
    <row r="22" spans="5:7" x14ac:dyDescent="0.25">
      <c r="F22" s="9"/>
      <c r="G22" s="9"/>
    </row>
    <row r="23" spans="5:7" x14ac:dyDescent="0.25">
      <c r="E23" t="s">
        <v>52</v>
      </c>
    </row>
    <row r="24" spans="5:7" x14ac:dyDescent="0.25">
      <c r="E24" t="s">
        <v>53</v>
      </c>
      <c r="F24" s="47">
        <f>+'profit and loss account'!E21</f>
        <v>544937</v>
      </c>
      <c r="G24" s="9">
        <f>+MAX(F24:F24)</f>
        <v>544937</v>
      </c>
    </row>
    <row r="25" spans="5:7" x14ac:dyDescent="0.25">
      <c r="F25" s="9"/>
      <c r="G25" s="47"/>
    </row>
    <row r="26" spans="5:7" x14ac:dyDescent="0.25">
      <c r="E26" t="s">
        <v>54</v>
      </c>
      <c r="F26" s="9"/>
      <c r="G26" s="9">
        <f>SUM(G19:G25)</f>
        <v>544937</v>
      </c>
    </row>
    <row r="27" spans="5:7" x14ac:dyDescent="0.25">
      <c r="E27" t="s">
        <v>55</v>
      </c>
      <c r="F27" s="9"/>
      <c r="G27" s="9"/>
    </row>
    <row r="28" spans="5:7" x14ac:dyDescent="0.25">
      <c r="E28" t="s">
        <v>56</v>
      </c>
      <c r="F28" s="9"/>
      <c r="G28" s="9">
        <v>75412</v>
      </c>
    </row>
    <row r="29" spans="5:7" x14ac:dyDescent="0.25">
      <c r="F29" s="9"/>
      <c r="G29" s="9"/>
    </row>
    <row r="30" spans="5:7" x14ac:dyDescent="0.25">
      <c r="F30" s="9"/>
      <c r="G30" s="47"/>
    </row>
    <row r="31" spans="5:7" x14ac:dyDescent="0.25">
      <c r="E31" t="s">
        <v>57</v>
      </c>
      <c r="F31" s="9"/>
      <c r="G31" s="15">
        <f>MROUND(+G26-G28-G29,10)</f>
        <v>469530</v>
      </c>
    </row>
    <row r="32" spans="5:7" x14ac:dyDescent="0.25">
      <c r="F32" s="9"/>
      <c r="G32" s="9"/>
    </row>
    <row r="33" spans="5:7" x14ac:dyDescent="0.25">
      <c r="E33" t="s">
        <v>58</v>
      </c>
      <c r="F33" s="9"/>
      <c r="G33" s="9">
        <f>((+G31-250000)*0.05)</f>
        <v>10976.5</v>
      </c>
    </row>
    <row r="34" spans="5:7" x14ac:dyDescent="0.25">
      <c r="F34" s="9"/>
      <c r="G34" s="9"/>
    </row>
    <row r="35" spans="5:7" x14ac:dyDescent="0.25">
      <c r="E35" t="s">
        <v>66</v>
      </c>
      <c r="F35" s="9"/>
      <c r="G35" s="47">
        <f>G33</f>
        <v>10976.5</v>
      </c>
    </row>
    <row r="36" spans="5:7" x14ac:dyDescent="0.25">
      <c r="F36" s="9"/>
      <c r="G36" s="15">
        <f>+G33-G35</f>
        <v>0</v>
      </c>
    </row>
    <row r="37" spans="5:7" x14ac:dyDescent="0.25">
      <c r="F37" s="9"/>
      <c r="G37" s="9"/>
    </row>
    <row r="38" spans="5:7" x14ac:dyDescent="0.25">
      <c r="E38" t="s">
        <v>67</v>
      </c>
      <c r="F38" s="9"/>
      <c r="G38" s="9">
        <v>527</v>
      </c>
    </row>
    <row r="39" spans="5:7" ht="15.75" thickBot="1" x14ac:dyDescent="0.3">
      <c r="E39" t="s">
        <v>59</v>
      </c>
      <c r="F39" s="9"/>
      <c r="G39" s="48">
        <f>MROUND(+G38,10)</f>
        <v>530</v>
      </c>
    </row>
    <row r="40" spans="5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profit and loss account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RAMOFFICE3</dc:creator>
  <cp:lastModifiedBy>Ramoffice-04</cp:lastModifiedBy>
  <cp:lastPrinted>2022-02-25T09:51:29Z</cp:lastPrinted>
  <dcterms:created xsi:type="dcterms:W3CDTF">2022-02-24T10:39:41Z</dcterms:created>
  <dcterms:modified xsi:type="dcterms:W3CDTF">2022-03-01T10:53:57Z</dcterms:modified>
</cp:coreProperties>
</file>