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/>
  <mc:AlternateContent xmlns:mc="http://schemas.openxmlformats.org/markup-compatibility/2006">
    <mc:Choice Requires="x15">
      <x15ac:absPath xmlns:x15ac="http://schemas.microsoft.com/office/spreadsheetml/2010/11/ac" url="Y:\client\DATAS\EPITOME EVENTS\FY 2020-2021\"/>
    </mc:Choice>
  </mc:AlternateContent>
  <xr:revisionPtr revIDLastSave="0" documentId="13_ncr:1_{137CEC8E-A705-4AD2-B1BA-A98B08377CF0}" xr6:coauthVersionLast="45" xr6:coauthVersionMax="45" xr10:uidLastSave="{00000000-0000-0000-0000-000000000000}"/>
  <bookViews>
    <workbookView xWindow="-120" yWindow="-120" windowWidth="20730" windowHeight="11160" activeTab="5" xr2:uid="{00000000-000D-0000-FFFF-FFFF00000000}"/>
  </bookViews>
  <sheets>
    <sheet name="26AS tds" sheetId="1" r:id="rId1"/>
    <sheet name="26AS-3B" sheetId="2" r:id="rId2"/>
    <sheet name="GSTR-3B Dump" sheetId="4" r:id="rId3"/>
    <sheet name="GSTR-1" sheetId="3" r:id="rId4"/>
    <sheet name="Sheet5" sheetId="5" r:id="rId5"/>
    <sheet name="Sheet6" sheetId="6" r:id="rId6"/>
  </sheets>
  <externalReferences>
    <externalReference r:id="rId7"/>
  </externalReferences>
  <definedNames>
    <definedName name="_xlnm._FilterDatabase" localSheetId="3" hidden="1">'GSTR-1'!$A$2:$P$43</definedName>
    <definedName name="_xlnm._FilterDatabase" localSheetId="4" hidden="1">Sheet5!$A$11:$R$74</definedName>
  </definedNames>
  <calcPr calcId="191029"/>
  <pivotCaches>
    <pivotCache cacheId="3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1" i="6" l="1"/>
  <c r="D40" i="6"/>
  <c r="D39" i="6"/>
  <c r="D38" i="6"/>
  <c r="D37" i="6"/>
  <c r="D36" i="6"/>
  <c r="D35" i="6"/>
  <c r="D34" i="6"/>
  <c r="D33" i="6"/>
  <c r="D30" i="6"/>
  <c r="D29" i="6"/>
  <c r="D28" i="6"/>
  <c r="D27" i="6"/>
  <c r="D26" i="6"/>
  <c r="C40" i="6"/>
  <c r="C37" i="6"/>
  <c r="C35" i="6"/>
  <c r="C34" i="6"/>
  <c r="C33" i="6"/>
  <c r="C31" i="6" l="1"/>
  <c r="C30" i="6"/>
  <c r="C26" i="6"/>
  <c r="F17" i="1"/>
  <c r="E17" i="1"/>
  <c r="D17" i="1"/>
  <c r="Q6" i="3"/>
  <c r="B43" i="6"/>
  <c r="L18" i="5"/>
  <c r="L17" i="5"/>
  <c r="L16" i="5"/>
  <c r="L15" i="5"/>
  <c r="L14" i="5"/>
  <c r="P43" i="3"/>
  <c r="P42" i="3"/>
  <c r="P41" i="3"/>
  <c r="P40" i="3"/>
  <c r="P39" i="3"/>
  <c r="P38" i="3"/>
  <c r="P37" i="3"/>
  <c r="P36" i="3"/>
  <c r="P35" i="3"/>
  <c r="P34" i="3"/>
  <c r="P33" i="3"/>
  <c r="P32" i="3"/>
  <c r="P31" i="3"/>
  <c r="P30" i="3"/>
  <c r="P29" i="3"/>
  <c r="P28" i="3"/>
  <c r="P27" i="3"/>
  <c r="P26" i="3"/>
  <c r="P25" i="3"/>
  <c r="P24" i="3"/>
  <c r="P23" i="3"/>
  <c r="P22" i="3"/>
  <c r="P21" i="3"/>
  <c r="P20" i="3"/>
  <c r="P19" i="3"/>
  <c r="P18" i="3"/>
  <c r="P17" i="3"/>
  <c r="P16" i="3"/>
  <c r="P15" i="3"/>
  <c r="P14" i="3"/>
  <c r="P13" i="3"/>
  <c r="P12" i="3"/>
  <c r="P11" i="3"/>
  <c r="P10" i="3"/>
  <c r="P9" i="3"/>
  <c r="P8" i="3"/>
  <c r="P7" i="3"/>
  <c r="P6" i="3"/>
  <c r="P5" i="3"/>
  <c r="P4" i="3"/>
  <c r="P3" i="3"/>
  <c r="J12" i="5" l="1"/>
  <c r="K12" i="5" s="1"/>
  <c r="K7" i="5" l="1"/>
  <c r="K6" i="5"/>
  <c r="K5" i="5"/>
  <c r="K4" i="5"/>
  <c r="J7" i="5"/>
  <c r="J6" i="5"/>
  <c r="J5" i="5"/>
  <c r="J4" i="5"/>
  <c r="I14" i="2"/>
  <c r="I13" i="2"/>
  <c r="F15" i="2" l="1"/>
  <c r="E15" i="4"/>
  <c r="E15" i="1"/>
  <c r="D15" i="1"/>
</calcChain>
</file>

<file path=xl/sharedStrings.xml><?xml version="1.0" encoding="utf-8"?>
<sst xmlns="http://schemas.openxmlformats.org/spreadsheetml/2006/main" count="869" uniqueCount="221">
  <si>
    <t>Sr. No.</t>
  </si>
  <si>
    <t>Name of Deductor</t>
  </si>
  <si>
    <t>TAN of Deductor</t>
  </si>
  <si>
    <t>ETHIRAJ COLLEGE FOR WOMEN</t>
  </si>
  <si>
    <t>CHEE00138F</t>
  </si>
  <si>
    <t>Transaction Date</t>
  </si>
  <si>
    <t>TDS</t>
  </si>
  <si>
    <t>194C</t>
  </si>
  <si>
    <t>F</t>
  </si>
  <si>
    <t>-</t>
  </si>
  <si>
    <t xml:space="preserve"> </t>
  </si>
  <si>
    <t>Remarks**</t>
  </si>
  <si>
    <t>HYUNDAI MOTOR INDIA LIMITED</t>
  </si>
  <si>
    <t>CHEH02069E</t>
  </si>
  <si>
    <t>INFINITHEISM SPIRITUAL FOUNDATION PRIVATE LIMITED</t>
  </si>
  <si>
    <t>CHEI07182A</t>
  </si>
  <si>
    <t>NPS INTERNATIONAL CHENNAI</t>
  </si>
  <si>
    <t>CHEN08659A</t>
  </si>
  <si>
    <t>POWERON AUTOMATIONS PRIVATE LIMITED</t>
  </si>
  <si>
    <t>CHEP12602C</t>
  </si>
  <si>
    <t>RI DISTRICT 3232 (2018-19)</t>
  </si>
  <si>
    <t>CHER18460B</t>
  </si>
  <si>
    <t>S10 HEALTHCARE SOLUTIONS PRIVATE LIMITED</t>
  </si>
  <si>
    <t>CHES40893G</t>
  </si>
  <si>
    <t>TRACTORS AND FARM EQUIPMENT LIMITED</t>
  </si>
  <si>
    <t>CHET00112A</t>
  </si>
  <si>
    <t>TAMILNADU NURSES &amp; MIDWIVES COUNCIL</t>
  </si>
  <si>
    <t>CHET02432D</t>
  </si>
  <si>
    <t>ZOHO CORPORATION PRIVATE LIMITED</t>
  </si>
  <si>
    <t>CHEZ03229C</t>
  </si>
  <si>
    <t>HYUNDAI MOTOR INDIA LTD.</t>
  </si>
  <si>
    <t>DELH03854E</t>
  </si>
  <si>
    <t>BSH HOUSEHOLD APPLIANCES MANUFACTURING PRIVATE LIMITED</t>
  </si>
  <si>
    <t>MUMB21576C</t>
  </si>
  <si>
    <t>Sr.no</t>
  </si>
  <si>
    <t>Total Paid /Credited</t>
  </si>
  <si>
    <t>Total Tax Deducted</t>
  </si>
  <si>
    <t>33AADFE6428P1Z5</t>
  </si>
  <si>
    <t>AB330419033236C</t>
  </si>
  <si>
    <t>April,2019</t>
  </si>
  <si>
    <t>AB3305191557503</t>
  </si>
  <si>
    <t>May,2019</t>
  </si>
  <si>
    <t>AA330619803878O</t>
  </si>
  <si>
    <t>June,2019</t>
  </si>
  <si>
    <t>AB330719070627S</t>
  </si>
  <si>
    <t>July,2019</t>
  </si>
  <si>
    <t>AB3308191228108</t>
  </si>
  <si>
    <t>August,2019</t>
  </si>
  <si>
    <t>AB330919469602P</t>
  </si>
  <si>
    <t>September,2019</t>
  </si>
  <si>
    <t>AB331019213934B</t>
  </si>
  <si>
    <t>October,2019</t>
  </si>
  <si>
    <t>AB3311193390883</t>
  </si>
  <si>
    <t>November,2019</t>
  </si>
  <si>
    <t>AB330120087280S</t>
  </si>
  <si>
    <t>January,2020</t>
  </si>
  <si>
    <t>AB331219646412A</t>
  </si>
  <si>
    <t>December,2019</t>
  </si>
  <si>
    <t>GSTIN</t>
  </si>
  <si>
    <t>Application Reference Number (ARN)</t>
  </si>
  <si>
    <t>Date of filing</t>
  </si>
  <si>
    <t>Return Period</t>
  </si>
  <si>
    <t>Taxable Turnover</t>
  </si>
  <si>
    <t>Total Turnover</t>
  </si>
  <si>
    <t>AB330220351797A</t>
  </si>
  <si>
    <t>February,2020</t>
  </si>
  <si>
    <t>AB330320476445D</t>
  </si>
  <si>
    <t>March,2020</t>
  </si>
  <si>
    <t>Customer GSTIN</t>
  </si>
  <si>
    <t>Total Invoice Value</t>
  </si>
  <si>
    <t>Type of Invoice</t>
  </si>
  <si>
    <t>Place of Supply</t>
  </si>
  <si>
    <t>Date of Invoice</t>
  </si>
  <si>
    <t>Rcm Applicable</t>
  </si>
  <si>
    <t>Invoice Number</t>
  </si>
  <si>
    <t>Rate</t>
  </si>
  <si>
    <t>Taxable Value</t>
  </si>
  <si>
    <t>IGST</t>
  </si>
  <si>
    <t>CGST</t>
  </si>
  <si>
    <t>SGST</t>
  </si>
  <si>
    <t>CESS</t>
  </si>
  <si>
    <t>Dealer GSTIN</t>
  </si>
  <si>
    <t>Filing Period</t>
  </si>
  <si>
    <t>36AACCI7694H1Z5</t>
  </si>
  <si>
    <t>R</t>
  </si>
  <si>
    <t>36</t>
  </si>
  <si>
    <t>N</t>
  </si>
  <si>
    <t>22</t>
  </si>
  <si>
    <t>082019</t>
  </si>
  <si>
    <t>33AIUPP2328L1ZS</t>
  </si>
  <si>
    <t>33</t>
  </si>
  <si>
    <t>39</t>
  </si>
  <si>
    <t>122019</t>
  </si>
  <si>
    <t>33AARFG3057G1ZD</t>
  </si>
  <si>
    <t>17</t>
  </si>
  <si>
    <t>072019</t>
  </si>
  <si>
    <t>33AAECP8821F1ZJ</t>
  </si>
  <si>
    <t>6</t>
  </si>
  <si>
    <t>042019</t>
  </si>
  <si>
    <t>33AAECB6071D1Z3</t>
  </si>
  <si>
    <t>34</t>
  </si>
  <si>
    <t>33AAEAR0213K1ZW</t>
  </si>
  <si>
    <t>3</t>
  </si>
  <si>
    <t>33AADCG9557C1ZO</t>
  </si>
  <si>
    <t>5</t>
  </si>
  <si>
    <t>33AACCI7694H2ZA</t>
  </si>
  <si>
    <t>13</t>
  </si>
  <si>
    <t>062019</t>
  </si>
  <si>
    <t>20</t>
  </si>
  <si>
    <t>24</t>
  </si>
  <si>
    <t>092019</t>
  </si>
  <si>
    <t>26</t>
  </si>
  <si>
    <t>27</t>
  </si>
  <si>
    <t>28</t>
  </si>
  <si>
    <t>29</t>
  </si>
  <si>
    <t>31</t>
  </si>
  <si>
    <t>112019</t>
  </si>
  <si>
    <t>33AACAC0675Q1ZJ</t>
  </si>
  <si>
    <t>11</t>
  </si>
  <si>
    <t>052019</t>
  </si>
  <si>
    <t>12</t>
  </si>
  <si>
    <t>33AAACZ4322M1ZA</t>
  </si>
  <si>
    <t>SEWP</t>
  </si>
  <si>
    <t>23</t>
  </si>
  <si>
    <t>33AAACH2364M1ZM</t>
  </si>
  <si>
    <t>1</t>
  </si>
  <si>
    <t>2</t>
  </si>
  <si>
    <t>4</t>
  </si>
  <si>
    <t>7</t>
  </si>
  <si>
    <t>10</t>
  </si>
  <si>
    <t>9</t>
  </si>
  <si>
    <t>14</t>
  </si>
  <si>
    <t>19</t>
  </si>
  <si>
    <t>21</t>
  </si>
  <si>
    <t>25</t>
  </si>
  <si>
    <t>35</t>
  </si>
  <si>
    <t>29AAECB6071D1ZS</t>
  </si>
  <si>
    <t>32</t>
  </si>
  <si>
    <t>37</t>
  </si>
  <si>
    <t>27AAACY6741P1ZN</t>
  </si>
  <si>
    <t>8</t>
  </si>
  <si>
    <t>Period</t>
  </si>
  <si>
    <t>Financial Year</t>
  </si>
  <si>
    <t>Description</t>
  </si>
  <si>
    <t>012020</t>
  </si>
  <si>
    <t>Fy 2019-20</t>
  </si>
  <si>
    <t>3.1 (a) Taxable Supplies</t>
  </si>
  <si>
    <t>022020</t>
  </si>
  <si>
    <t>032020</t>
  </si>
  <si>
    <t>102019</t>
  </si>
  <si>
    <t>B2B</t>
  </si>
  <si>
    <t>36AAACR4849R1ZM</t>
  </si>
  <si>
    <t>046/19-20</t>
  </si>
  <si>
    <t>33AAGCP7986H1ZX</t>
  </si>
  <si>
    <t>047/19-20</t>
  </si>
  <si>
    <t>44</t>
  </si>
  <si>
    <t>33AAACT2761Q1Z1</t>
  </si>
  <si>
    <t>41</t>
  </si>
  <si>
    <t>40</t>
  </si>
  <si>
    <t>42</t>
  </si>
  <si>
    <t>045/19-20</t>
  </si>
  <si>
    <t>B2C</t>
  </si>
  <si>
    <t>Supply Type</t>
  </si>
  <si>
    <t>E-Commerce Supply</t>
  </si>
  <si>
    <t>Differential Tax Rate</t>
  </si>
  <si>
    <t>INTRA</t>
  </si>
  <si>
    <t>OE</t>
  </si>
  <si>
    <t>Total Amount Paid/ Credited</t>
  </si>
  <si>
    <t>Total Tax Deducted #</t>
  </si>
  <si>
    <t>Total TDS Deposited</t>
  </si>
  <si>
    <t>Section 1</t>
  </si>
  <si>
    <t>Status of Booking*</t>
  </si>
  <si>
    <t>Date of Booking</t>
  </si>
  <si>
    <t>Amount Paid / Credited</t>
  </si>
  <si>
    <t>Tax Deducted ##</t>
  </si>
  <si>
    <t>TDS Deposited</t>
  </si>
  <si>
    <t>194J</t>
  </si>
  <si>
    <t xml:space="preserve">Status of </t>
  </si>
  <si>
    <t>FY 2019-20</t>
  </si>
  <si>
    <t>016/19-20</t>
  </si>
  <si>
    <t>19.07.2019</t>
  </si>
  <si>
    <t>jul</t>
  </si>
  <si>
    <t>s</t>
  </si>
  <si>
    <t xml:space="preserve">030/19-20 </t>
  </si>
  <si>
    <t>31.10.2019</t>
  </si>
  <si>
    <t>Chidambaram Chettyar International School</t>
  </si>
  <si>
    <t>oct</t>
  </si>
  <si>
    <t>INV NO</t>
  </si>
  <si>
    <t>DATE</t>
  </si>
  <si>
    <t>PARTY NAME</t>
  </si>
  <si>
    <t>BILL AMT</t>
  </si>
  <si>
    <t>SGST 9%</t>
  </si>
  <si>
    <t>CGST 9%</t>
  </si>
  <si>
    <t>IGST 9 %</t>
  </si>
  <si>
    <t>TOTAL</t>
  </si>
  <si>
    <t>GST no.</t>
  </si>
  <si>
    <t>month</t>
  </si>
  <si>
    <t>year</t>
  </si>
  <si>
    <t>038/19-20</t>
  </si>
  <si>
    <t>07.12.2019</t>
  </si>
  <si>
    <t xml:space="preserve">Tamilnadu Nurses &amp; Midwives Council </t>
  </si>
  <si>
    <t>dec</t>
  </si>
  <si>
    <t>018/19-20</t>
  </si>
  <si>
    <t>aug</t>
  </si>
  <si>
    <t>unkown party</t>
  </si>
  <si>
    <t>trade name</t>
  </si>
  <si>
    <t>matched</t>
  </si>
  <si>
    <t>t</t>
  </si>
  <si>
    <t>Row Labels</t>
  </si>
  <si>
    <t>CHENGAI HUMAN RESOURCES OFFICERS AND MANAGERS AFFILIATION</t>
  </si>
  <si>
    <t>GO FASHION (INDIA) LIMITED</t>
  </si>
  <si>
    <t>GSV INFRA EQUIPMENT</t>
  </si>
  <si>
    <t>INFINITHEISM SPIRITUAL FOUNDATION PRIVATE LI,MITED</t>
  </si>
  <si>
    <t>POWER ON AUTOMATIONS PRIVATE LIMITED.</t>
  </si>
  <si>
    <t>S10 Healthcare Solutions Private Limited</t>
  </si>
  <si>
    <t>TATA CONSULTANCY SERVICES LTD</t>
  </si>
  <si>
    <t>VISUALTIME</t>
  </si>
  <si>
    <t>YASHASWI ACADEMY FOR SKILLS</t>
  </si>
  <si>
    <t>Grand Total</t>
  </si>
  <si>
    <t>Sum of Taxable Value</t>
  </si>
  <si>
    <t>GST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</si>
</sst>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70" formatCode="_ * #,##0_ ;_ * \-#,##0_ ;_ * &quot;-&quot;??_ ;_ @_ "/>
    <numFmt numFmtId="171" formatCode="_(* #,##0.00_);_(* \(#,##0.00\);_(* &quot;-&quot;??_);_(@_)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Andalus"/>
      <family val="1"/>
    </font>
    <font>
      <b/>
      <sz val="12"/>
      <color rgb="FF000000"/>
      <name val="Andalus"/>
      <family val="1"/>
    </font>
    <font>
      <b/>
      <sz val="10"/>
      <name val="Andalus"/>
      <family val="1"/>
    </font>
    <font>
      <sz val="11"/>
      <color theme="1"/>
      <name val="Andalus"/>
      <family val="1"/>
    </font>
    <font>
      <b/>
      <sz val="12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FFC7CE"/>
        <bgColor rgb="FFFFC7CE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5">
    <xf numFmtId="0" fontId="0" fillId="0" borderId="0" xfId="0"/>
    <xf numFmtId="4" fontId="0" fillId="0" borderId="0" xfId="0" applyNumberFormat="1"/>
    <xf numFmtId="15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top"/>
    </xf>
    <xf numFmtId="0" fontId="0" fillId="0" borderId="0" xfId="0" applyAlignment="1">
      <alignment horizontal="center" vertical="top"/>
    </xf>
    <xf numFmtId="0" fontId="3" fillId="0" borderId="0" xfId="0" applyFont="1" applyAlignment="1">
      <alignment horizontal="center" vertical="center"/>
    </xf>
    <xf numFmtId="15" fontId="0" fillId="0" borderId="0" xfId="0" applyNumberFormat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15" fontId="0" fillId="0" borderId="1" xfId="0" applyNumberForma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3" fontId="0" fillId="0" borderId="0" xfId="0" applyNumberFormat="1"/>
    <xf numFmtId="170" fontId="0" fillId="0" borderId="0" xfId="1" applyNumberFormat="1" applyFont="1" applyAlignment="1">
      <alignment horizontal="center" vertical="top"/>
    </xf>
    <xf numFmtId="170" fontId="0" fillId="0" borderId="0" xfId="1" applyNumberFormat="1" applyFont="1"/>
    <xf numFmtId="4" fontId="0" fillId="0" borderId="0" xfId="0" applyNumberFormat="1" applyAlignment="1">
      <alignment wrapText="1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/>
    <xf numFmtId="4" fontId="4" fillId="0" borderId="1" xfId="1" applyNumberFormat="1" applyFont="1" applyBorder="1" applyAlignment="1">
      <alignment horizontal="center"/>
    </xf>
    <xf numFmtId="43" fontId="4" fillId="0" borderId="1" xfId="1" applyFont="1" applyBorder="1" applyAlignment="1">
      <alignment horizontal="center"/>
    </xf>
    <xf numFmtId="43" fontId="4" fillId="0" borderId="1" xfId="1" quotePrefix="1" applyFont="1" applyFill="1" applyBorder="1" applyAlignment="1">
      <alignment horizontal="center"/>
    </xf>
    <xf numFmtId="171" fontId="4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43" fontId="6" fillId="0" borderId="2" xfId="1" applyFont="1" applyFill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/>
    <xf numFmtId="0" fontId="3" fillId="0" borderId="0" xfId="0" applyFont="1"/>
    <xf numFmtId="14" fontId="4" fillId="0" borderId="1" xfId="0" applyNumberFormat="1" applyFont="1" applyBorder="1" applyAlignment="1">
      <alignment horizontal="center" vertical="center"/>
    </xf>
    <xf numFmtId="0" fontId="5" fillId="0" borderId="0" xfId="0" applyFont="1" applyFill="1" applyBorder="1"/>
    <xf numFmtId="4" fontId="4" fillId="0" borderId="0" xfId="1" applyNumberFormat="1" applyFont="1" applyFill="1" applyBorder="1" applyAlignment="1">
      <alignment horizontal="center"/>
    </xf>
    <xf numFmtId="0" fontId="0" fillId="3" borderId="0" xfId="0" applyFill="1" applyAlignment="1">
      <alignment horizontal="center" vertical="top"/>
    </xf>
    <xf numFmtId="170" fontId="0" fillId="3" borderId="0" xfId="1" applyNumberFormat="1" applyFont="1" applyFill="1" applyAlignment="1">
      <alignment horizontal="center" vertical="top"/>
    </xf>
    <xf numFmtId="0" fontId="0" fillId="3" borderId="0" xfId="0" applyFill="1"/>
    <xf numFmtId="14" fontId="0" fillId="3" borderId="0" xfId="0" applyNumberFormat="1" applyFill="1" applyAlignment="1">
      <alignment horizontal="center" vertical="center"/>
    </xf>
    <xf numFmtId="3" fontId="0" fillId="3" borderId="0" xfId="0" applyNumberFormat="1" applyFill="1"/>
    <xf numFmtId="4" fontId="0" fillId="0" borderId="1" xfId="0" applyNumberFormat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15" fontId="0" fillId="3" borderId="1" xfId="0" applyNumberFormat="1" applyFill="1" applyBorder="1" applyAlignment="1">
      <alignment horizontal="center" vertical="center" wrapText="1"/>
    </xf>
    <xf numFmtId="4" fontId="0" fillId="3" borderId="1" xfId="0" applyNumberFormat="1" applyFill="1" applyBorder="1" applyAlignment="1">
      <alignment horizontal="center" vertical="center" wrapText="1"/>
    </xf>
    <xf numFmtId="0" fontId="0" fillId="4" borderId="0" xfId="0" applyFill="1"/>
    <xf numFmtId="14" fontId="0" fillId="4" borderId="0" xfId="0" applyNumberFormat="1" applyFill="1" applyAlignment="1">
      <alignment horizontal="center" vertical="center"/>
    </xf>
    <xf numFmtId="3" fontId="0" fillId="4" borderId="0" xfId="0" applyNumberFormat="1" applyFill="1"/>
    <xf numFmtId="0" fontId="0" fillId="5" borderId="0" xfId="0" applyFill="1"/>
    <xf numFmtId="14" fontId="0" fillId="5" borderId="0" xfId="0" applyNumberFormat="1" applyFill="1" applyAlignment="1">
      <alignment horizontal="center" vertical="center"/>
    </xf>
    <xf numFmtId="4" fontId="0" fillId="5" borderId="0" xfId="0" applyNumberFormat="1" applyFill="1"/>
    <xf numFmtId="4" fontId="0" fillId="5" borderId="1" xfId="0" applyNumberForma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15" fontId="0" fillId="4" borderId="1" xfId="0" applyNumberFormat="1" applyFill="1" applyBorder="1" applyAlignment="1">
      <alignment horizontal="center" vertical="center" wrapText="1"/>
    </xf>
    <xf numFmtId="4" fontId="0" fillId="4" borderId="1" xfId="0" applyNumberFormat="1" applyFill="1" applyBorder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4" fontId="3" fillId="3" borderId="1" xfId="0" applyNumberFormat="1" applyFont="1" applyFill="1" applyBorder="1" applyAlignment="1">
      <alignment horizontal="center" vertical="center" wrapText="1"/>
    </xf>
    <xf numFmtId="4" fontId="0" fillId="4" borderId="0" xfId="0" applyNumberFormat="1" applyFill="1"/>
    <xf numFmtId="4" fontId="0" fillId="0" borderId="0" xfId="0" applyNumberFormat="1" applyFill="1"/>
    <xf numFmtId="3" fontId="0" fillId="5" borderId="0" xfId="0" applyNumberFormat="1" applyFill="1"/>
    <xf numFmtId="0" fontId="0" fillId="6" borderId="0" xfId="0" applyFill="1"/>
    <xf numFmtId="0" fontId="0" fillId="6" borderId="0" xfId="0" applyFill="1" applyAlignment="1">
      <alignment wrapText="1"/>
    </xf>
    <xf numFmtId="0" fontId="0" fillId="6" borderId="0" xfId="0" applyFill="1" applyAlignment="1">
      <alignment horizontal="center" vertical="center"/>
    </xf>
    <xf numFmtId="0" fontId="3" fillId="6" borderId="0" xfId="0" applyFont="1" applyFill="1"/>
    <xf numFmtId="43" fontId="4" fillId="6" borderId="1" xfId="1" quotePrefix="1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5" fillId="5" borderId="1" xfId="0" applyFont="1" applyFill="1" applyBorder="1"/>
    <xf numFmtId="4" fontId="4" fillId="5" borderId="1" xfId="1" applyNumberFormat="1" applyFont="1" applyFill="1" applyBorder="1" applyAlignment="1">
      <alignment horizontal="center"/>
    </xf>
    <xf numFmtId="43" fontId="4" fillId="5" borderId="1" xfId="1" applyFont="1" applyFill="1" applyBorder="1" applyAlignment="1">
      <alignment horizontal="center"/>
    </xf>
    <xf numFmtId="43" fontId="4" fillId="5" borderId="1" xfId="1" quotePrefix="1" applyFont="1" applyFill="1" applyBorder="1" applyAlignment="1">
      <alignment horizontal="center"/>
    </xf>
    <xf numFmtId="171" fontId="4" fillId="5" borderId="1" xfId="0" applyNumberFormat="1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4" fontId="2" fillId="0" borderId="0" xfId="0" applyNumberFormat="1" applyFont="1"/>
    <xf numFmtId="4" fontId="0" fillId="4" borderId="0" xfId="0" applyNumberFormat="1" applyFill="1" applyAlignment="1">
      <alignment horizontal="center"/>
    </xf>
  </cellXfs>
  <cellStyles count="2">
    <cellStyle name="Comma" xfId="1" builtinId="3"/>
    <cellStyle name="Normal" xfId="0" builtinId="0"/>
  </cellStyles>
  <dxfs count="1">
    <dxf>
      <numFmt numFmtId="4" formatCode="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Ramoffice-04\Downloads\TAXPAYERS-REPORT-2022-02-07-16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ST Taxpayers"/>
    </sheetNames>
    <sheetDataSet>
      <sheetData sheetId="0">
        <row r="1">
          <cell r="A1" t="str">
            <v>GSTIN</v>
          </cell>
          <cell r="B1" t="str">
            <v>Last checked</v>
          </cell>
          <cell r="C1" t="str">
            <v>Trade Name</v>
          </cell>
        </row>
        <row r="2">
          <cell r="A2" t="str">
            <v>05AADCK2328P1ZD</v>
          </cell>
          <cell r="B2">
            <v>44599</v>
          </cell>
          <cell r="C2" t="str">
            <v>KPT PIPING SYSTEM PRIVATE LIMITED</v>
          </cell>
        </row>
        <row r="3">
          <cell r="A3" t="str">
            <v>06AAFCC5173J1ZK</v>
          </cell>
          <cell r="B3">
            <v>44599</v>
          </cell>
          <cell r="C3" t="str">
            <v>COLLEGEDUNIA WEB PRIVATE LIMITED</v>
          </cell>
        </row>
        <row r="4">
          <cell r="A4" t="str">
            <v>09AABCI7552F1ZI</v>
          </cell>
          <cell r="B4">
            <v>44594</v>
          </cell>
          <cell r="C4" t="str">
            <v>M/S INDIA YAMAHA MOTOR P LTD.</v>
          </cell>
        </row>
        <row r="5">
          <cell r="A5" t="str">
            <v>27AAACR4849R1ZL</v>
          </cell>
          <cell r="B5">
            <v>44593</v>
          </cell>
          <cell r="C5" t="str">
            <v>TATA CONSULTANCY SERVICES LIMITED</v>
          </cell>
        </row>
        <row r="6">
          <cell r="A6" t="str">
            <v>27AAACY6741P1ZN</v>
          </cell>
          <cell r="B6">
            <v>44599</v>
          </cell>
          <cell r="C6" t="str">
            <v>YASHASWI ACADEMY FOR SKILLS</v>
          </cell>
        </row>
        <row r="7">
          <cell r="A7" t="str">
            <v>29AAECB6071D1ZS</v>
          </cell>
          <cell r="B7">
            <v>44599</v>
          </cell>
          <cell r="C7" t="str">
            <v>BSH HOUSEHOLD APPLIANCES MANUFACTURING PRIVATE LIMITED</v>
          </cell>
        </row>
        <row r="8">
          <cell r="A8" t="str">
            <v>30AAACB1298E2Z7</v>
          </cell>
          <cell r="B8">
            <v>44589</v>
          </cell>
          <cell r="C8" t="str">
            <v>THE LALIT GOLF &amp; SPA RESORT GOA</v>
          </cell>
        </row>
        <row r="9">
          <cell r="A9" t="str">
            <v>33AAAAI3615G1Z6</v>
          </cell>
          <cell r="B9">
            <v>44595</v>
          </cell>
          <cell r="C9" t="str">
            <v>INDIAN INSTITUTE OF TECHNOLOGY MADRAS</v>
          </cell>
        </row>
        <row r="10">
          <cell r="A10" t="str">
            <v>33AAACH2364M1ZM</v>
          </cell>
          <cell r="B10">
            <v>44587</v>
          </cell>
          <cell r="C10" t="str">
            <v>HYUNDAI MOTOR INDIA LIMITED</v>
          </cell>
        </row>
        <row r="11">
          <cell r="A11" t="str">
            <v>33AAACI9746E1ZM</v>
          </cell>
          <cell r="B11">
            <v>44599</v>
          </cell>
          <cell r="C11" t="str">
            <v>Inlogic Technologies Private Limited</v>
          </cell>
        </row>
        <row r="12">
          <cell r="A12" t="str">
            <v>33AAACT2761Q1Z1</v>
          </cell>
          <cell r="B12">
            <v>44592</v>
          </cell>
          <cell r="C12" t="str">
            <v>TRACTORS AND FARM EQUIPMENT LIMITED</v>
          </cell>
        </row>
        <row r="13">
          <cell r="A13" t="str">
            <v>33AAACV3342H1ZN</v>
          </cell>
          <cell r="B13">
            <v>44596</v>
          </cell>
          <cell r="C13" t="str">
            <v>MCKINSEY GLOBAL SERVICES INDIA PRIVATE LIMITED</v>
          </cell>
        </row>
        <row r="14">
          <cell r="A14" t="str">
            <v>33AAACZ4322M1ZA</v>
          </cell>
          <cell r="B14">
            <v>44586</v>
          </cell>
          <cell r="C14" t="str">
            <v>ZOHO CORPORATION PRIVATE LIMITED</v>
          </cell>
        </row>
        <row r="15">
          <cell r="A15" t="str">
            <v>33AAACZ5230C1ZU</v>
          </cell>
          <cell r="B15">
            <v>44592</v>
          </cell>
          <cell r="C15" t="str">
            <v>ZOHO TECHNOLOGIES PRIVATE LIMITED</v>
          </cell>
        </row>
        <row r="16">
          <cell r="A16" t="str">
            <v>33AAATR0980J1ZH</v>
          </cell>
          <cell r="B16">
            <v>44599</v>
          </cell>
          <cell r="C16" t="str">
            <v>RYA MADRAS METRO TRUST</v>
          </cell>
        </row>
        <row r="17">
          <cell r="A17" t="str">
            <v>33AAATY0382K1ZC</v>
          </cell>
          <cell r="B17">
            <v>44588</v>
          </cell>
          <cell r="C17" t="str">
            <v>Young Presidents Organisation (Chennai Chapter)</v>
          </cell>
        </row>
        <row r="18">
          <cell r="A18" t="str">
            <v>33AABCD4286H1ZR</v>
          </cell>
          <cell r="B18">
            <v>44596</v>
          </cell>
          <cell r="C18" t="str">
            <v>DERBY CLOTHING PVT LTD</v>
          </cell>
        </row>
        <row r="19">
          <cell r="A19" t="str">
            <v>33AABCD7072K1ZM</v>
          </cell>
          <cell r="B19">
            <v>44599</v>
          </cell>
          <cell r="C19" t="str">
            <v>DIVYA SWAROOPA FINANCIAL SERVICES PVT. LTD</v>
          </cell>
        </row>
        <row r="20">
          <cell r="A20" t="str">
            <v>33AABCG3313Q1ZN</v>
          </cell>
          <cell r="B20">
            <v>44599</v>
          </cell>
          <cell r="C20" t="str">
            <v>G M MODULAR PVT LTD</v>
          </cell>
        </row>
        <row r="21">
          <cell r="A21" t="str">
            <v>33AACAC0675Q1ZJ</v>
          </cell>
          <cell r="B21">
            <v>44599</v>
          </cell>
          <cell r="C21" t="str">
            <v>CHENGAI HUMAN RESOURCES OFFICERS AND MANAGERS AFFILIATION</v>
          </cell>
        </row>
        <row r="22">
          <cell r="A22" t="str">
            <v>33AACCA6240K1ZW</v>
          </cell>
          <cell r="B22">
            <v>44599</v>
          </cell>
          <cell r="C22" t="str">
            <v>TRIMBLE INFORMATION TECHNOLOGIES INDIA PRIVATE LIMITED</v>
          </cell>
        </row>
        <row r="23">
          <cell r="A23" t="str">
            <v>33AACCI7694H1ZB</v>
          </cell>
          <cell r="B23">
            <v>44599</v>
          </cell>
          <cell r="C23" t="str">
            <v>INFINITHEISM SPIRITUAL FOUNDATION PRIVATE LIMITED</v>
          </cell>
        </row>
        <row r="24">
          <cell r="A24" t="str">
            <v>33AACCI7694H2ZA</v>
          </cell>
          <cell r="B24">
            <v>44588</v>
          </cell>
          <cell r="C24" t="str">
            <v>INFINITHEISM SPIRITUAL FOUNDATION PRIVATE LIMITED</v>
          </cell>
        </row>
        <row r="25">
          <cell r="A25" t="str">
            <v>33AACCM0794N1Z7</v>
          </cell>
          <cell r="B25">
            <v>44595</v>
          </cell>
          <cell r="C25" t="str">
            <v>MAHINDRA FIRST CHOICE WHEELS LTD</v>
          </cell>
        </row>
        <row r="26">
          <cell r="A26" t="str">
            <v>33AADAR0438D1Z1</v>
          </cell>
          <cell r="B26">
            <v>44599</v>
          </cell>
          <cell r="C26" t="str">
            <v>RI DISTRICT 3232 (2017-18)</v>
          </cell>
        </row>
        <row r="27">
          <cell r="A27" t="str">
            <v>33AADCG9557C1ZO</v>
          </cell>
          <cell r="B27">
            <v>44599</v>
          </cell>
          <cell r="C27" t="str">
            <v>GO FASHION (INDIA) LIMITED</v>
          </cell>
        </row>
        <row r="28">
          <cell r="A28" t="str">
            <v>33AAEAR0213K1ZW</v>
          </cell>
          <cell r="B28">
            <v>44592</v>
          </cell>
          <cell r="C28" t="str">
            <v>RI DISTRICT 3232 (2018-19)</v>
          </cell>
        </row>
        <row r="29">
          <cell r="A29" t="str">
            <v>33AAECB6071D1Z3</v>
          </cell>
          <cell r="B29">
            <v>44588</v>
          </cell>
          <cell r="C29" t="str">
            <v>BSH HOUSEHOLD APPLIANCES MANUFACTURING PRIVATE LIMITED</v>
          </cell>
        </row>
        <row r="30">
          <cell r="A30" t="str">
            <v>33AAECP8821F1ZJ</v>
          </cell>
          <cell r="B30">
            <v>44597</v>
          </cell>
          <cell r="C30" t="str">
            <v>POWER ON AUTOMATIONS PRIVATE LIMITED.</v>
          </cell>
        </row>
        <row r="31">
          <cell r="A31" t="str">
            <v>33AAFCA7351Q1ZB</v>
          </cell>
          <cell r="B31">
            <v>44597</v>
          </cell>
          <cell r="C31" t="str">
            <v>AURA INTEGRATED SOLUTIONS PRIVATE LIMITED</v>
          </cell>
        </row>
        <row r="32">
          <cell r="A32" t="str">
            <v>33AAGCP7986H1ZX</v>
          </cell>
          <cell r="B32">
            <v>44599</v>
          </cell>
          <cell r="C32" t="str">
            <v>S10 Healthcare Solutions Private Limited</v>
          </cell>
        </row>
        <row r="33">
          <cell r="A33" t="str">
            <v>33AARFG3057G1ZD</v>
          </cell>
          <cell r="B33">
            <v>44599</v>
          </cell>
          <cell r="C33" t="str">
            <v>GSV INFRA EQUIPMENT</v>
          </cell>
        </row>
        <row r="34">
          <cell r="A34" t="str">
            <v>33AAVTS7521H1Z1</v>
          </cell>
          <cell r="B34">
            <v>44599</v>
          </cell>
          <cell r="C34" t="str">
            <v>SICA</v>
          </cell>
        </row>
        <row r="35">
          <cell r="A35" t="str">
            <v>33AIUPP2328L1ZS</v>
          </cell>
          <cell r="B35">
            <v>44599</v>
          </cell>
          <cell r="C35" t="str">
            <v>VISUALTIME</v>
          </cell>
        </row>
        <row r="36">
          <cell r="A36" t="str">
            <v>33AULPB4645B1Z4</v>
          </cell>
          <cell r="B36">
            <v>44599</v>
          </cell>
          <cell r="C36" t="str">
            <v>LIVESTAGE CHENNAI</v>
          </cell>
        </row>
        <row r="37">
          <cell r="A37" t="str">
            <v>36AAACR4849R1ZM</v>
          </cell>
          <cell r="B37">
            <v>44599</v>
          </cell>
          <cell r="C37" t="str">
            <v>TATA CONSULTANCY SERVICES LTD</v>
          </cell>
        </row>
        <row r="38">
          <cell r="A38" t="str">
            <v>36AACCI7694H1Z5</v>
          </cell>
          <cell r="B38">
            <v>44599</v>
          </cell>
          <cell r="C38" t="str">
            <v>INFINITHEISM SPIRITUAL FOUNDATION PRIVATE LI,MITED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moffice-04" refreshedDate="44599.696424074071" createdVersion="6" refreshedVersion="6" minRefreshableVersion="3" recordCount="41" xr:uid="{F690CCFE-2973-4FEB-A7C1-917F973FB391}">
  <cacheSource type="worksheet">
    <worksheetSource ref="A2:P43" sheet="GSTR-1"/>
  </cacheSource>
  <cacheFields count="16">
    <cacheField name="Customer GSTIN" numFmtId="0">
      <sharedItems count="16">
        <s v="36AACCI7694H1Z5"/>
        <s v="33AIUPP2328L1ZS"/>
        <s v="33AARFG3057G1ZD"/>
        <s v="33AAECP8821F1ZJ"/>
        <s v="33AAECB6071D1Z3"/>
        <s v="33AAEAR0213K1ZW"/>
        <s v="33AADCG9557C1ZO"/>
        <s v="33AACCI7694H2ZA"/>
        <s v="33AACAC0675Q1ZJ"/>
        <s v="33AAACZ4322M1ZA"/>
        <s v="33AAACH2364M1ZM"/>
        <s v="29AAECB6071D1ZS"/>
        <s v="27AAACY6741P1ZN"/>
        <s v="36AAACR4849R1ZM"/>
        <s v="33AAGCP7986H1ZX"/>
        <s v="33AAACT2761Q1Z1"/>
      </sharedItems>
    </cacheField>
    <cacheField name="Total Invoice Value" numFmtId="0">
      <sharedItems containsSemiMixedTypes="0" containsString="0" containsNumber="1" minValue="8566.7999999999993" maxValue="1427988"/>
    </cacheField>
    <cacheField name="Type of Invoice" numFmtId="0">
      <sharedItems/>
    </cacheField>
    <cacheField name="Place of Supply" numFmtId="0">
      <sharedItems/>
    </cacheField>
    <cacheField name="Date of Invoice" numFmtId="14">
      <sharedItems containsSemiMixedTypes="0" containsNonDate="0" containsDate="1" containsString="0" minDate="2019-04-05T00:00:00" maxDate="2020-02-25T00:00:00"/>
    </cacheField>
    <cacheField name="Rcm Applicable" numFmtId="0">
      <sharedItems/>
    </cacheField>
    <cacheField name="Invoice Number" numFmtId="0">
      <sharedItems/>
    </cacheField>
    <cacheField name="Rate" numFmtId="0">
      <sharedItems containsSemiMixedTypes="0" containsString="0" containsNumber="1" containsInteger="1" minValue="0" maxValue="18"/>
    </cacheField>
    <cacheField name="Taxable Value" numFmtId="0">
      <sharedItems containsSemiMixedTypes="0" containsString="0" containsNumber="1" containsInteger="1" minValue="7260" maxValue="1210160"/>
    </cacheField>
    <cacheField name="IGST" numFmtId="0">
      <sharedItems containsString="0" containsBlank="1" containsNumber="1" minValue="0" maxValue="79200"/>
    </cacheField>
    <cacheField name="CGST" numFmtId="0">
      <sharedItems containsString="0" containsBlank="1" containsNumber="1" minValue="0" maxValue="108914.4"/>
    </cacheField>
    <cacheField name="SGST" numFmtId="0">
      <sharedItems containsString="0" containsBlank="1" containsNumber="1" minValue="0" maxValue="108914.4"/>
    </cacheField>
    <cacheField name="CESS" numFmtId="0">
      <sharedItems containsString="0" containsBlank="1" containsNumber="1" containsInteger="1" minValue="0" maxValue="0"/>
    </cacheField>
    <cacheField name="Dealer GSTIN" numFmtId="0">
      <sharedItems/>
    </cacheField>
    <cacheField name="Filing Period" numFmtId="0">
      <sharedItems/>
    </cacheField>
    <cacheField name="trade name" numFmtId="0">
      <sharedItems count="15">
        <s v="INFINITHEISM SPIRITUAL FOUNDATION PRIVATE LI,MITED"/>
        <s v="VISUALTIME"/>
        <s v="GSV INFRA EQUIPMENT"/>
        <s v="POWER ON AUTOMATIONS PRIVATE LIMITED."/>
        <s v="BSH HOUSEHOLD APPLIANCES MANUFACTURING PRIVATE LIMITED"/>
        <s v="RI DISTRICT 3232 (2018-19)"/>
        <s v="GO FASHION (INDIA) LIMITED"/>
        <s v="INFINITHEISM SPIRITUAL FOUNDATION PRIVATE LIMITED"/>
        <s v="CHENGAI HUMAN RESOURCES OFFICERS AND MANAGERS AFFILIATION"/>
        <s v="ZOHO CORPORATION PRIVATE LIMITED"/>
        <s v="HYUNDAI MOTOR INDIA LIMITED"/>
        <s v="YASHASWI ACADEMY FOR SKILLS"/>
        <s v="TATA CONSULTANCY SERVICES LTD"/>
        <s v="S10 Healthcare Solutions Private Limited"/>
        <s v="TRACTORS AND FARM EQUIPMENT LIMITE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">
  <r>
    <x v="0"/>
    <n v="254691.20000000001"/>
    <s v="R"/>
    <s v="36"/>
    <d v="2019-08-29T00:00:00"/>
    <s v="N"/>
    <s v="22"/>
    <n v="18"/>
    <n v="215840"/>
    <n v="38851.199999999997"/>
    <m/>
    <m/>
    <m/>
    <s v="33AADFE6428P1Z5"/>
    <s v="082019"/>
    <x v="0"/>
  </r>
  <r>
    <x v="1"/>
    <n v="29216.799999999999"/>
    <s v="R"/>
    <s v="33"/>
    <d v="2019-12-13T00:00:00"/>
    <s v="N"/>
    <s v="39"/>
    <n v="18"/>
    <n v="24760"/>
    <m/>
    <n v="2228.4"/>
    <n v="2228.4"/>
    <m/>
    <s v="33AADFE6428P1Z5"/>
    <s v="122019"/>
    <x v="1"/>
  </r>
  <r>
    <x v="2"/>
    <n v="109076.84"/>
    <s v="R"/>
    <s v="33"/>
    <d v="2019-07-31T00:00:00"/>
    <s v="N"/>
    <s v="17"/>
    <n v="18"/>
    <n v="92438"/>
    <m/>
    <n v="8319.42"/>
    <n v="8319.42"/>
    <m/>
    <s v="33AADFE6428P1Z5"/>
    <s v="072019"/>
    <x v="2"/>
  </r>
  <r>
    <x v="3"/>
    <n v="39494.6"/>
    <s v="R"/>
    <s v="33"/>
    <d v="2019-04-20T00:00:00"/>
    <s v="N"/>
    <s v="6"/>
    <n v="18"/>
    <n v="33470"/>
    <m/>
    <n v="3012.3"/>
    <n v="3012.3"/>
    <m/>
    <s v="33AADFE6428P1Z5"/>
    <s v="042019"/>
    <x v="3"/>
  </r>
  <r>
    <x v="4"/>
    <n v="899089.2"/>
    <s v="R"/>
    <s v="33"/>
    <d v="2019-12-02T00:00:00"/>
    <s v="N"/>
    <s v="34"/>
    <n v="18"/>
    <n v="761940"/>
    <m/>
    <n v="68574.600000000006"/>
    <n v="68574.600000000006"/>
    <m/>
    <s v="33AADFE6428P1Z5"/>
    <s v="122019"/>
    <x v="4"/>
  </r>
  <r>
    <x v="5"/>
    <n v="590000"/>
    <s v="R"/>
    <s v="33"/>
    <d v="2019-04-12T00:00:00"/>
    <s v="N"/>
    <s v="3"/>
    <n v="18"/>
    <n v="500000"/>
    <m/>
    <n v="45000"/>
    <n v="45000"/>
    <m/>
    <s v="33AADFE6428P1Z5"/>
    <s v="042019"/>
    <x v="5"/>
  </r>
  <r>
    <x v="6"/>
    <n v="8566.7999999999993"/>
    <s v="R"/>
    <s v="33"/>
    <d v="2019-04-09T00:00:00"/>
    <s v="N"/>
    <s v="5"/>
    <n v="18"/>
    <n v="7260"/>
    <m/>
    <n v="653.4"/>
    <n v="653.4"/>
    <m/>
    <s v="33AADFE6428P1Z5"/>
    <s v="042019"/>
    <x v="6"/>
  </r>
  <r>
    <x v="7"/>
    <n v="116586.36"/>
    <s v="R"/>
    <s v="33"/>
    <d v="2019-06-28T00:00:00"/>
    <s v="N"/>
    <s v="13"/>
    <n v="18"/>
    <n v="98802"/>
    <m/>
    <n v="8892.18"/>
    <n v="8892.18"/>
    <m/>
    <s v="33AADFE6428P1Z5"/>
    <s v="062019"/>
    <x v="7"/>
  </r>
  <r>
    <x v="7"/>
    <n v="116586.36"/>
    <s v="R"/>
    <s v="33"/>
    <d v="2019-08-07T00:00:00"/>
    <s v="N"/>
    <s v="20"/>
    <n v="18"/>
    <n v="98802"/>
    <m/>
    <n v="8892.18"/>
    <n v="8892.18"/>
    <m/>
    <s v="33AADFE6428P1Z5"/>
    <s v="082019"/>
    <x v="7"/>
  </r>
  <r>
    <x v="7"/>
    <n v="116586.36"/>
    <s v="R"/>
    <s v="33"/>
    <d v="2019-09-20T00:00:00"/>
    <s v="N"/>
    <s v="24"/>
    <n v="18"/>
    <n v="98802"/>
    <m/>
    <n v="8892.18"/>
    <n v="8892.18"/>
    <m/>
    <s v="33AADFE6428P1Z5"/>
    <s v="092019"/>
    <x v="7"/>
  </r>
  <r>
    <x v="7"/>
    <n v="40238"/>
    <s v="R"/>
    <s v="33"/>
    <d v="2019-09-29T00:00:00"/>
    <s v="N"/>
    <s v="26"/>
    <n v="18"/>
    <n v="34100"/>
    <m/>
    <n v="3069"/>
    <n v="3069"/>
    <m/>
    <s v="33AADFE6428P1Z5"/>
    <s v="092019"/>
    <x v="7"/>
  </r>
  <r>
    <x v="7"/>
    <n v="26803.7"/>
    <s v="R"/>
    <s v="33"/>
    <d v="2019-09-29T00:00:00"/>
    <s v="N"/>
    <s v="27"/>
    <n v="18"/>
    <n v="22715"/>
    <m/>
    <n v="2044.35"/>
    <n v="2044.35"/>
    <m/>
    <s v="33AADFE6428P1Z5"/>
    <s v="092019"/>
    <x v="7"/>
  </r>
  <r>
    <x v="7"/>
    <n v="31995.7"/>
    <s v="R"/>
    <s v="33"/>
    <d v="2019-09-30T00:00:00"/>
    <s v="N"/>
    <s v="28"/>
    <n v="18"/>
    <n v="27115"/>
    <m/>
    <n v="2440.35"/>
    <n v="2440.35"/>
    <m/>
    <s v="33AADFE6428P1Z5"/>
    <s v="092019"/>
    <x v="7"/>
  </r>
  <r>
    <x v="7"/>
    <n v="53754.9"/>
    <s v="R"/>
    <s v="33"/>
    <d v="2019-09-30T00:00:00"/>
    <s v="N"/>
    <s v="29"/>
    <n v="18"/>
    <n v="45555"/>
    <m/>
    <n v="4099.95"/>
    <n v="4099.95"/>
    <m/>
    <s v="33AADFE6428P1Z5"/>
    <s v="092019"/>
    <x v="7"/>
  </r>
  <r>
    <x v="7"/>
    <n v="116586.36"/>
    <s v="R"/>
    <s v="33"/>
    <d v="2019-11-08T00:00:00"/>
    <s v="N"/>
    <s v="31"/>
    <n v="18"/>
    <n v="98802"/>
    <m/>
    <n v="8892.18"/>
    <n v="8892.18"/>
    <m/>
    <s v="33AADFE6428P1Z5"/>
    <s v="112019"/>
    <x v="7"/>
  </r>
  <r>
    <x v="8"/>
    <n v="89975"/>
    <s v="R"/>
    <s v="33"/>
    <d v="2019-05-20T00:00:00"/>
    <s v="N"/>
    <s v="11"/>
    <n v="18"/>
    <n v="76250"/>
    <m/>
    <n v="6862.5"/>
    <n v="6862.5"/>
    <m/>
    <s v="33AADFE6428P1Z5"/>
    <s v="052019"/>
    <x v="8"/>
  </r>
  <r>
    <x v="8"/>
    <n v="82600"/>
    <s v="R"/>
    <s v="33"/>
    <d v="2019-05-24T00:00:00"/>
    <s v="N"/>
    <s v="12"/>
    <n v="18"/>
    <n v="70000"/>
    <m/>
    <n v="6300"/>
    <n v="6300"/>
    <m/>
    <s v="33AADFE6428P1Z5"/>
    <s v="052019"/>
    <x v="8"/>
  </r>
  <r>
    <x v="9"/>
    <n v="51492"/>
    <s v="SEWP"/>
    <s v="33"/>
    <d v="2019-09-18T00:00:00"/>
    <s v="N"/>
    <s v="23"/>
    <n v="0"/>
    <n v="51492"/>
    <n v="0"/>
    <n v="0"/>
    <n v="0"/>
    <n v="0"/>
    <s v="33AADFE6428P1Z5"/>
    <s v="092019"/>
    <x v="9"/>
  </r>
  <r>
    <x v="10"/>
    <n v="30827.5"/>
    <s v="R"/>
    <s v="33"/>
    <d v="2019-04-05T00:00:00"/>
    <s v="N"/>
    <s v="1"/>
    <n v="18"/>
    <n v="26125"/>
    <m/>
    <n v="2351.25"/>
    <n v="2351.25"/>
    <m/>
    <s v="33AADFE6428P1Z5"/>
    <s v="042019"/>
    <x v="10"/>
  </r>
  <r>
    <x v="10"/>
    <n v="25375.9"/>
    <s v="R"/>
    <s v="33"/>
    <d v="2019-04-08T00:00:00"/>
    <s v="N"/>
    <s v="2"/>
    <n v="18"/>
    <n v="21505"/>
    <m/>
    <n v="1935.45"/>
    <n v="1935.45"/>
    <m/>
    <s v="33AADFE6428P1Z5"/>
    <s v="042019"/>
    <x v="10"/>
  </r>
  <r>
    <x v="10"/>
    <n v="1202893.18"/>
    <s v="R"/>
    <s v="33"/>
    <d v="2019-04-15T00:00:00"/>
    <s v="N"/>
    <s v="4"/>
    <n v="18"/>
    <n v="1019401"/>
    <m/>
    <n v="91746.09"/>
    <n v="91746.09"/>
    <m/>
    <s v="33AADFE6428P1Z5"/>
    <s v="042019"/>
    <x v="10"/>
  </r>
  <r>
    <x v="10"/>
    <n v="19145.5"/>
    <s v="R"/>
    <s v="33"/>
    <d v="2019-05-02T00:00:00"/>
    <s v="N"/>
    <s v="7"/>
    <n v="18"/>
    <n v="16225"/>
    <m/>
    <n v="1460.25"/>
    <n v="1460.25"/>
    <m/>
    <s v="33AADFE6428P1Z5"/>
    <s v="052019"/>
    <x v="10"/>
  </r>
  <r>
    <x v="10"/>
    <n v="89562"/>
    <s v="R"/>
    <s v="33"/>
    <d v="2019-05-17T00:00:00"/>
    <s v="N"/>
    <s v="10"/>
    <n v="18"/>
    <n v="75900"/>
    <m/>
    <n v="6831"/>
    <n v="6831"/>
    <m/>
    <s v="33AADFE6428P1Z5"/>
    <s v="052019"/>
    <x v="10"/>
  </r>
  <r>
    <x v="10"/>
    <n v="117988.2"/>
    <s v="R"/>
    <s v="33"/>
    <d v="2019-05-06T00:00:00"/>
    <s v="N"/>
    <s v="9"/>
    <n v="18"/>
    <n v="99990"/>
    <m/>
    <n v="8999.1"/>
    <n v="8999.1"/>
    <m/>
    <s v="33AADFE6428P1Z5"/>
    <s v="052019"/>
    <x v="10"/>
  </r>
  <r>
    <x v="10"/>
    <n v="52633.9"/>
    <s v="R"/>
    <s v="33"/>
    <d v="2019-07-02T00:00:00"/>
    <s v="N"/>
    <s v="14"/>
    <n v="18"/>
    <n v="44605"/>
    <m/>
    <n v="4014.45"/>
    <n v="4014.45"/>
    <m/>
    <s v="33AADFE6428P1Z5"/>
    <s v="072019"/>
    <x v="10"/>
  </r>
  <r>
    <x v="10"/>
    <n v="13304.5"/>
    <s v="R"/>
    <s v="33"/>
    <d v="2019-08-01T00:00:00"/>
    <s v="N"/>
    <s v="19"/>
    <n v="18"/>
    <n v="11275"/>
    <m/>
    <n v="1014.75"/>
    <n v="1014.75"/>
    <m/>
    <s v="33AADFE6428P1Z5"/>
    <s v="082019"/>
    <x v="10"/>
  </r>
  <r>
    <x v="10"/>
    <n v="52244.5"/>
    <s v="R"/>
    <s v="33"/>
    <d v="2019-08-13T00:00:00"/>
    <s v="N"/>
    <s v="21"/>
    <n v="18"/>
    <n v="44275"/>
    <m/>
    <n v="3984.75"/>
    <n v="3984.75"/>
    <m/>
    <s v="33AADFE6428P1Z5"/>
    <s v="082019"/>
    <x v="10"/>
  </r>
  <r>
    <x v="10"/>
    <n v="13629"/>
    <s v="R"/>
    <s v="33"/>
    <d v="2019-09-24T00:00:00"/>
    <s v="N"/>
    <s v="25"/>
    <n v="18"/>
    <n v="11550"/>
    <m/>
    <n v="1039.5"/>
    <n v="1039.5"/>
    <m/>
    <s v="33AADFE6428P1Z5"/>
    <s v="092019"/>
    <x v="10"/>
  </r>
  <r>
    <x v="10"/>
    <n v="67960.92"/>
    <s v="R"/>
    <s v="33"/>
    <d v="2019-11-20T00:00:00"/>
    <s v="N"/>
    <s v="35"/>
    <n v="18"/>
    <n v="57594"/>
    <m/>
    <n v="5183.46"/>
    <n v="5183.46"/>
    <m/>
    <s v="33AADFE6428P1Z5"/>
    <s v="112019"/>
    <x v="10"/>
  </r>
  <r>
    <x v="10"/>
    <n v="82423"/>
    <s v="R"/>
    <s v="33"/>
    <d v="2019-11-20T00:00:00"/>
    <s v="N"/>
    <s v="36"/>
    <n v="18"/>
    <n v="69850"/>
    <m/>
    <n v="6286.5"/>
    <n v="6286.5"/>
    <m/>
    <s v="33AADFE6428P1Z5"/>
    <s v="112019"/>
    <x v="10"/>
  </r>
  <r>
    <x v="11"/>
    <n v="410342.64"/>
    <s v="R"/>
    <s v="29"/>
    <d v="2019-11-28T00:00:00"/>
    <s v="N"/>
    <s v="32"/>
    <n v="18"/>
    <n v="347748"/>
    <n v="62594.64"/>
    <m/>
    <m/>
    <m/>
    <s v="33AADFE6428P1Z5"/>
    <s v="112019"/>
    <x v="4"/>
  </r>
  <r>
    <x v="11"/>
    <n v="74063.88"/>
    <s v="R"/>
    <s v="29"/>
    <d v="2019-11-28T00:00:00"/>
    <s v="N"/>
    <s v="33"/>
    <n v="18"/>
    <n v="62766"/>
    <n v="11297.88"/>
    <m/>
    <m/>
    <m/>
    <s v="33AADFE6428P1Z5"/>
    <s v="112019"/>
    <x v="4"/>
  </r>
  <r>
    <x v="11"/>
    <n v="327096"/>
    <s v="R"/>
    <s v="29"/>
    <d v="2019-12-09T00:00:00"/>
    <s v="N"/>
    <s v="37"/>
    <n v="18"/>
    <n v="277200"/>
    <n v="49896"/>
    <m/>
    <m/>
    <m/>
    <s v="33AADFE6428P1Z5"/>
    <s v="122019"/>
    <x v="4"/>
  </r>
  <r>
    <x v="12"/>
    <n v="20650"/>
    <s v="R"/>
    <s v="27"/>
    <d v="2019-05-02T00:00:00"/>
    <s v="N"/>
    <s v="8"/>
    <n v="18"/>
    <n v="17500"/>
    <n v="3150"/>
    <m/>
    <m/>
    <m/>
    <s v="33AADFE6428P1Z5"/>
    <s v="052019"/>
    <x v="11"/>
  </r>
  <r>
    <x v="13"/>
    <n v="519200"/>
    <s v="R"/>
    <s v="36"/>
    <d v="2020-02-24T00:00:00"/>
    <s v="N"/>
    <s v="046/19-20"/>
    <n v="18"/>
    <n v="440000"/>
    <n v="79200"/>
    <m/>
    <m/>
    <m/>
    <s v="33AADFE6428P1Z5"/>
    <s v="022020"/>
    <x v="12"/>
  </r>
  <r>
    <x v="14"/>
    <n v="350771"/>
    <s v="R"/>
    <s v="33"/>
    <d v="2020-02-24T00:00:00"/>
    <s v="N"/>
    <s v="047/19-20"/>
    <n v="18"/>
    <n v="297264"/>
    <m/>
    <n v="26753.759999999998"/>
    <n v="26753.759999999998"/>
    <m/>
    <s v="33AADFE6428P1Z5"/>
    <s v="022020"/>
    <x v="13"/>
  </r>
  <r>
    <x v="7"/>
    <n v="944000"/>
    <s v="R"/>
    <s v="33"/>
    <d v="2020-01-27T00:00:00"/>
    <s v="N"/>
    <s v="44"/>
    <n v="18"/>
    <n v="800000"/>
    <m/>
    <n v="72000"/>
    <n v="72000"/>
    <m/>
    <s v="33AADFE6428P1Z5"/>
    <s v="012020"/>
    <x v="7"/>
  </r>
  <r>
    <x v="15"/>
    <n v="463669.2"/>
    <s v="R"/>
    <s v="33"/>
    <d v="2020-01-06T00:00:00"/>
    <s v="N"/>
    <s v="41"/>
    <n v="18"/>
    <n v="392940"/>
    <m/>
    <n v="35364.6"/>
    <n v="35364.6"/>
    <m/>
    <s v="33AADFE6428P1Z5"/>
    <s v="012020"/>
    <x v="14"/>
  </r>
  <r>
    <x v="10"/>
    <n v="102021.62"/>
    <s v="R"/>
    <s v="33"/>
    <d v="2020-01-06T00:00:00"/>
    <s v="N"/>
    <s v="40"/>
    <n v="18"/>
    <n v="86459"/>
    <m/>
    <n v="7781.31"/>
    <n v="7781.31"/>
    <m/>
    <s v="33AADFE6428P1Z5"/>
    <s v="012020"/>
    <x v="10"/>
  </r>
  <r>
    <x v="10"/>
    <n v="86895.2"/>
    <s v="R"/>
    <s v="33"/>
    <d v="2020-01-11T00:00:00"/>
    <s v="N"/>
    <s v="42"/>
    <n v="18"/>
    <n v="73640"/>
    <m/>
    <n v="6627.6"/>
    <n v="6627.6"/>
    <m/>
    <s v="33AADFE6428P1Z5"/>
    <s v="012020"/>
    <x v="10"/>
  </r>
  <r>
    <x v="10"/>
    <n v="1427988"/>
    <s v="R"/>
    <s v="33"/>
    <d v="2020-02-20T00:00:00"/>
    <s v="N"/>
    <s v="045/19-20"/>
    <n v="18"/>
    <n v="1210160"/>
    <m/>
    <n v="108914.4"/>
    <n v="108914.4"/>
    <m/>
    <s v="33AADFE6428P1Z5"/>
    <s v="022020"/>
    <x v="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EB8FAF2-7898-4B2B-BE0B-41C8F0779A6A}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9" firstHeaderRow="1" firstDataRow="1" firstDataCol="1"/>
  <pivotFields count="16">
    <pivotField showAll="0"/>
    <pivotField showAll="0"/>
    <pivotField showAll="0"/>
    <pivotField showAll="0"/>
    <pivotField numFmtId="14"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16">
        <item x="4"/>
        <item x="8"/>
        <item x="6"/>
        <item x="2"/>
        <item x="10"/>
        <item x="0"/>
        <item x="7"/>
        <item x="3"/>
        <item x="5"/>
        <item x="13"/>
        <item x="12"/>
        <item x="14"/>
        <item x="1"/>
        <item x="11"/>
        <item x="9"/>
        <item t="default"/>
      </items>
    </pivotField>
  </pivotFields>
  <rowFields count="1">
    <field x="15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name="Sum of Taxable Value" fld="8" baseField="0" baseItem="0"/>
  </dataFields>
  <formats count="1">
    <format dxfId="0">
      <pivotArea collapsedLevelsAreSubtotals="1" fieldPosition="0">
        <references count="1">
          <reference field="15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7"/>
  <sheetViews>
    <sheetView workbookViewId="0">
      <selection activeCell="B18" sqref="B18"/>
    </sheetView>
  </sheetViews>
  <sheetFormatPr defaultRowHeight="15"/>
  <cols>
    <col min="1" max="1" width="3" bestFit="1" customWidth="1"/>
    <col min="2" max="2" width="60.28515625" bestFit="1" customWidth="1"/>
    <col min="3" max="3" width="13.140625" bestFit="1" customWidth="1"/>
    <col min="4" max="5" width="11.7109375" bestFit="1" customWidth="1"/>
    <col min="6" max="6" width="10.7109375" bestFit="1" customWidth="1"/>
  </cols>
  <sheetData>
    <row r="1" spans="1:6" ht="30">
      <c r="A1" t="s">
        <v>34</v>
      </c>
      <c r="B1" t="s">
        <v>1</v>
      </c>
      <c r="C1" t="s">
        <v>2</v>
      </c>
      <c r="D1" s="3" t="s">
        <v>35</v>
      </c>
      <c r="E1" s="3" t="s">
        <v>36</v>
      </c>
    </row>
    <row r="2" spans="1:6">
      <c r="A2">
        <v>1</v>
      </c>
      <c r="B2" t="s">
        <v>3</v>
      </c>
      <c r="C2" t="s">
        <v>4</v>
      </c>
      <c r="D2" s="15">
        <v>444837</v>
      </c>
      <c r="E2" s="15">
        <v>8898</v>
      </c>
      <c r="F2" s="1"/>
    </row>
    <row r="3" spans="1:6" s="46" customFormat="1">
      <c r="A3" s="46">
        <v>2</v>
      </c>
      <c r="B3" s="46" t="s">
        <v>12</v>
      </c>
      <c r="C3" s="46" t="s">
        <v>13</v>
      </c>
      <c r="D3" s="59">
        <v>1584753</v>
      </c>
      <c r="E3" s="59">
        <v>113254</v>
      </c>
      <c r="F3" s="48"/>
    </row>
    <row r="4" spans="1:6" s="46" customFormat="1">
      <c r="A4" s="46">
        <v>3</v>
      </c>
      <c r="B4" s="46" t="s">
        <v>14</v>
      </c>
      <c r="C4" s="46" t="s">
        <v>15</v>
      </c>
      <c r="D4" s="59">
        <v>1564846</v>
      </c>
      <c r="E4" s="59">
        <v>31297</v>
      </c>
      <c r="F4" s="48"/>
    </row>
    <row r="5" spans="1:6">
      <c r="A5">
        <v>4</v>
      </c>
      <c r="B5" t="s">
        <v>16</v>
      </c>
      <c r="C5" t="s">
        <v>17</v>
      </c>
      <c r="D5" s="15">
        <v>1764484</v>
      </c>
      <c r="E5" s="15">
        <v>35291</v>
      </c>
      <c r="F5" s="1"/>
    </row>
    <row r="6" spans="1:6" s="46" customFormat="1">
      <c r="A6" s="46">
        <v>5</v>
      </c>
      <c r="B6" s="46" t="s">
        <v>18</v>
      </c>
      <c r="C6" s="46" t="s">
        <v>19</v>
      </c>
      <c r="D6" s="59">
        <v>36809</v>
      </c>
      <c r="E6" s="46">
        <v>737</v>
      </c>
    </row>
    <row r="7" spans="1:6" s="46" customFormat="1">
      <c r="A7" s="46">
        <v>6</v>
      </c>
      <c r="B7" s="46" t="s">
        <v>20</v>
      </c>
      <c r="C7" s="46" t="s">
        <v>21</v>
      </c>
      <c r="D7" s="59">
        <v>500000</v>
      </c>
      <c r="E7" s="59">
        <v>10000</v>
      </c>
      <c r="F7" s="48"/>
    </row>
    <row r="8" spans="1:6" s="46" customFormat="1">
      <c r="A8" s="46">
        <v>7</v>
      </c>
      <c r="B8" s="46" t="s">
        <v>22</v>
      </c>
      <c r="C8" s="46" t="s">
        <v>23</v>
      </c>
      <c r="D8" s="59">
        <v>297264</v>
      </c>
      <c r="E8" s="59">
        <v>5945</v>
      </c>
      <c r="F8" s="48"/>
    </row>
    <row r="9" spans="1:6" s="46" customFormat="1">
      <c r="A9" s="46">
        <v>8</v>
      </c>
      <c r="B9" s="46" t="s">
        <v>24</v>
      </c>
      <c r="C9" s="46" t="s">
        <v>25</v>
      </c>
      <c r="D9" s="59">
        <v>392941</v>
      </c>
      <c r="E9" s="59">
        <v>39294</v>
      </c>
      <c r="F9" s="48"/>
    </row>
    <row r="10" spans="1:6" s="46" customFormat="1">
      <c r="A10" s="46">
        <v>9</v>
      </c>
      <c r="B10" s="46" t="s">
        <v>26</v>
      </c>
      <c r="C10" s="46" t="s">
        <v>27</v>
      </c>
      <c r="D10" s="59">
        <v>66400</v>
      </c>
      <c r="E10" s="59">
        <v>1328</v>
      </c>
      <c r="F10" s="48"/>
    </row>
    <row r="11" spans="1:6" s="46" customFormat="1">
      <c r="A11" s="46">
        <v>10</v>
      </c>
      <c r="B11" s="46" t="s">
        <v>28</v>
      </c>
      <c r="C11" s="46" t="s">
        <v>29</v>
      </c>
      <c r="D11" s="48">
        <v>51492.1</v>
      </c>
      <c r="E11" s="48">
        <v>1029.8399999999999</v>
      </c>
      <c r="F11" s="48"/>
    </row>
    <row r="12" spans="1:6" s="46" customFormat="1">
      <c r="A12" s="46">
        <v>11</v>
      </c>
      <c r="B12" s="46" t="s">
        <v>30</v>
      </c>
      <c r="C12" s="46" t="s">
        <v>31</v>
      </c>
      <c r="D12" s="59">
        <v>1210160</v>
      </c>
      <c r="E12" s="59">
        <v>24204</v>
      </c>
      <c r="F12" s="48"/>
    </row>
    <row r="13" spans="1:6" s="46" customFormat="1">
      <c r="A13" s="46">
        <v>12</v>
      </c>
      <c r="B13" s="46" t="s">
        <v>32</v>
      </c>
      <c r="C13" s="46" t="s">
        <v>33</v>
      </c>
      <c r="D13" s="59">
        <v>1449654</v>
      </c>
      <c r="E13" s="59">
        <v>28994</v>
      </c>
      <c r="F13" s="48"/>
    </row>
    <row r="15" spans="1:6">
      <c r="D15" s="1">
        <f>SUM(D2:D14)</f>
        <v>9363640.0999999996</v>
      </c>
      <c r="E15" s="1">
        <f>SUM(E2:E14)</f>
        <v>300271.83999999997</v>
      </c>
    </row>
    <row r="17" spans="4:6">
      <c r="D17" s="1">
        <f>+D15</f>
        <v>9363640.0999999996</v>
      </c>
      <c r="E17" s="1">
        <f>+'GSTR-3B Dump'!E15</f>
        <v>8637219</v>
      </c>
      <c r="F17" s="73">
        <f>D17-E17</f>
        <v>726421.09999999963</v>
      </c>
    </row>
  </sheetData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BF9F3-59EE-42C8-BEFA-010F616F09A3}">
  <dimension ref="A1:I15"/>
  <sheetViews>
    <sheetView workbookViewId="0">
      <selection activeCell="I15" sqref="I15"/>
    </sheetView>
  </sheetViews>
  <sheetFormatPr defaultRowHeight="15"/>
  <cols>
    <col min="1" max="1" width="6.85546875" bestFit="1" customWidth="1"/>
    <col min="2" max="3" width="17.28515625" bestFit="1" customWidth="1"/>
    <col min="4" max="4" width="10" bestFit="1" customWidth="1"/>
    <col min="5" max="5" width="15.5703125" bestFit="1" customWidth="1"/>
    <col min="6" max="7" width="11.7109375" bestFit="1" customWidth="1"/>
    <col min="9" max="9" width="11.7109375" bestFit="1" customWidth="1"/>
  </cols>
  <sheetData>
    <row r="1" spans="1:9" ht="45">
      <c r="A1" s="3" t="s">
        <v>0</v>
      </c>
      <c r="B1" s="3" t="s">
        <v>58</v>
      </c>
      <c r="C1" s="3" t="s">
        <v>59</v>
      </c>
      <c r="D1" s="3" t="s">
        <v>60</v>
      </c>
      <c r="E1" s="3" t="s">
        <v>61</v>
      </c>
      <c r="F1" s="3" t="s">
        <v>62</v>
      </c>
      <c r="G1" s="3" t="s">
        <v>63</v>
      </c>
    </row>
    <row r="2" spans="1:9" ht="15" customHeight="1">
      <c r="A2" s="3">
        <v>1</v>
      </c>
      <c r="B2" s="3" t="s">
        <v>37</v>
      </c>
      <c r="C2" s="3" t="s">
        <v>38</v>
      </c>
      <c r="D2" s="9">
        <v>43611</v>
      </c>
      <c r="E2" s="3" t="s">
        <v>39</v>
      </c>
      <c r="F2" s="18">
        <v>1607761</v>
      </c>
      <c r="G2" s="18">
        <v>1607761</v>
      </c>
      <c r="I2" s="18">
        <v>1607761</v>
      </c>
    </row>
    <row r="3" spans="1:9" ht="15" customHeight="1">
      <c r="A3" s="3">
        <v>2</v>
      </c>
      <c r="B3" s="3" t="s">
        <v>37</v>
      </c>
      <c r="C3" s="3" t="s">
        <v>40</v>
      </c>
      <c r="D3" s="9">
        <v>43665</v>
      </c>
      <c r="E3" s="3" t="s">
        <v>41</v>
      </c>
      <c r="F3" s="18">
        <v>355865</v>
      </c>
      <c r="G3" s="18">
        <v>355865</v>
      </c>
      <c r="I3" s="18">
        <v>355865</v>
      </c>
    </row>
    <row r="4" spans="1:9">
      <c r="A4">
        <v>3</v>
      </c>
      <c r="B4" t="s">
        <v>37</v>
      </c>
      <c r="C4" t="s">
        <v>42</v>
      </c>
      <c r="D4" s="2">
        <v>43665</v>
      </c>
      <c r="E4" t="s">
        <v>43</v>
      </c>
      <c r="F4" s="1">
        <v>98802</v>
      </c>
      <c r="G4" s="1">
        <v>98802</v>
      </c>
      <c r="I4" s="1">
        <v>98802</v>
      </c>
    </row>
    <row r="5" spans="1:9">
      <c r="A5">
        <v>4</v>
      </c>
      <c r="B5" t="s">
        <v>37</v>
      </c>
      <c r="C5" t="s">
        <v>44</v>
      </c>
      <c r="D5" s="2">
        <v>43703</v>
      </c>
      <c r="E5" t="s">
        <v>45</v>
      </c>
      <c r="F5" s="1">
        <v>172059</v>
      </c>
      <c r="G5" s="1">
        <v>172059</v>
      </c>
      <c r="I5" s="1">
        <v>172059</v>
      </c>
    </row>
    <row r="6" spans="1:9">
      <c r="A6">
        <v>5</v>
      </c>
      <c r="B6" t="s">
        <v>37</v>
      </c>
      <c r="C6" t="s">
        <v>46</v>
      </c>
      <c r="D6" s="2">
        <v>43739</v>
      </c>
      <c r="E6" t="s">
        <v>47</v>
      </c>
      <c r="F6" s="1">
        <v>446852</v>
      </c>
      <c r="G6" s="1">
        <v>446852</v>
      </c>
      <c r="I6" s="1">
        <v>446852</v>
      </c>
    </row>
    <row r="7" spans="1:9">
      <c r="A7">
        <v>6</v>
      </c>
      <c r="B7" t="s">
        <v>37</v>
      </c>
      <c r="C7" t="s">
        <v>48</v>
      </c>
      <c r="D7" s="2">
        <v>43798</v>
      </c>
      <c r="E7" t="s">
        <v>49</v>
      </c>
      <c r="F7" s="1">
        <v>239837</v>
      </c>
      <c r="G7" s="1">
        <v>291329</v>
      </c>
      <c r="I7" s="1">
        <v>239837</v>
      </c>
    </row>
    <row r="8" spans="1:9">
      <c r="A8">
        <v>7</v>
      </c>
      <c r="B8" t="s">
        <v>37</v>
      </c>
      <c r="C8" t="s">
        <v>50</v>
      </c>
      <c r="D8" s="2">
        <v>43805</v>
      </c>
      <c r="E8" t="s">
        <v>51</v>
      </c>
      <c r="F8" s="1">
        <v>31020</v>
      </c>
      <c r="G8" s="1">
        <v>31020</v>
      </c>
      <c r="I8" s="1">
        <v>31020</v>
      </c>
    </row>
    <row r="9" spans="1:9">
      <c r="A9">
        <v>8</v>
      </c>
      <c r="B9" t="s">
        <v>37</v>
      </c>
      <c r="C9" t="s">
        <v>52</v>
      </c>
      <c r="D9" s="2">
        <v>43843</v>
      </c>
      <c r="E9" t="s">
        <v>53</v>
      </c>
      <c r="F9" s="1">
        <v>636760</v>
      </c>
      <c r="G9" s="1">
        <v>636760</v>
      </c>
      <c r="I9" s="1">
        <v>636760</v>
      </c>
    </row>
    <row r="10" spans="1:9">
      <c r="A10">
        <v>9</v>
      </c>
      <c r="B10" t="s">
        <v>37</v>
      </c>
      <c r="C10" t="s">
        <v>54</v>
      </c>
      <c r="D10" s="2">
        <v>43881</v>
      </c>
      <c r="E10" t="s">
        <v>55</v>
      </c>
      <c r="F10" s="1">
        <v>1353039</v>
      </c>
      <c r="G10" s="1">
        <v>1353039</v>
      </c>
      <c r="I10" s="1">
        <v>1353039</v>
      </c>
    </row>
    <row r="11" spans="1:9">
      <c r="A11">
        <v>10</v>
      </c>
      <c r="B11" t="s">
        <v>37</v>
      </c>
      <c r="C11" t="s">
        <v>56</v>
      </c>
      <c r="D11" s="2">
        <v>43879</v>
      </c>
      <c r="E11" t="s">
        <v>57</v>
      </c>
      <c r="F11" s="1">
        <v>1130307</v>
      </c>
      <c r="G11" s="1">
        <v>1130307</v>
      </c>
      <c r="I11" s="1">
        <v>1130307</v>
      </c>
    </row>
    <row r="12" spans="1:9">
      <c r="A12">
        <v>11</v>
      </c>
      <c r="B12" t="s">
        <v>37</v>
      </c>
      <c r="C12" t="s">
        <v>64</v>
      </c>
      <c r="D12" s="2">
        <v>44012</v>
      </c>
      <c r="E12" t="s">
        <v>65</v>
      </c>
      <c r="F12" s="1">
        <v>1947424</v>
      </c>
      <c r="G12" s="1">
        <v>1947424</v>
      </c>
      <c r="I12" s="1">
        <v>1947424</v>
      </c>
    </row>
    <row r="13" spans="1:9">
      <c r="A13">
        <v>12</v>
      </c>
      <c r="B13" t="s">
        <v>37</v>
      </c>
      <c r="C13" t="s">
        <v>66</v>
      </c>
      <c r="D13" s="2">
        <v>44044</v>
      </c>
      <c r="E13" t="s">
        <v>67</v>
      </c>
      <c r="F13">
        <v>0</v>
      </c>
      <c r="G13">
        <v>0</v>
      </c>
      <c r="I13" s="35">
        <f>+'GSTR-3B Dump'!E4</f>
        <v>617493</v>
      </c>
    </row>
    <row r="14" spans="1:9">
      <c r="I14" s="1">
        <f>SUM(I2:I13)</f>
        <v>8637219</v>
      </c>
    </row>
    <row r="15" spans="1:9">
      <c r="F15" s="1">
        <f>SUM(F2:F14)</f>
        <v>8019726</v>
      </c>
    </row>
  </sheetData>
  <pageMargins left="0.7" right="0.7" top="0.75" bottom="0.75" header="0.3" footer="0.3"/>
  <pageSetup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03374-0899-4C3A-8CB6-F0FC63F6545B}">
  <dimension ref="A1:H15"/>
  <sheetViews>
    <sheetView workbookViewId="0">
      <selection activeCell="E4" sqref="E4"/>
    </sheetView>
  </sheetViews>
  <sheetFormatPr defaultRowHeight="15"/>
  <cols>
    <col min="1" max="1" width="17.28515625" bestFit="1" customWidth="1"/>
    <col min="2" max="2" width="7" bestFit="1" customWidth="1"/>
    <col min="3" max="3" width="13.28515625" bestFit="1" customWidth="1"/>
    <col min="4" max="4" width="22.140625" bestFit="1" customWidth="1"/>
    <col min="5" max="5" width="13.5703125" bestFit="1" customWidth="1"/>
    <col min="6" max="6" width="8" bestFit="1" customWidth="1"/>
    <col min="7" max="8" width="10" bestFit="1" customWidth="1"/>
  </cols>
  <sheetData>
    <row r="1" spans="1:8">
      <c r="A1" s="6" t="s">
        <v>58</v>
      </c>
      <c r="B1" s="6" t="s">
        <v>141</v>
      </c>
      <c r="C1" s="6" t="s">
        <v>142</v>
      </c>
      <c r="D1" s="6" t="s">
        <v>143</v>
      </c>
      <c r="E1" s="6" t="s">
        <v>76</v>
      </c>
      <c r="F1" s="6" t="s">
        <v>77</v>
      </c>
      <c r="G1" s="6" t="s">
        <v>78</v>
      </c>
      <c r="H1" s="6" t="s">
        <v>79</v>
      </c>
    </row>
    <row r="2" spans="1:8">
      <c r="A2" s="7" t="s">
        <v>37</v>
      </c>
      <c r="B2" s="7" t="s">
        <v>144</v>
      </c>
      <c r="C2" s="7" t="s">
        <v>145</v>
      </c>
      <c r="D2" s="7" t="s">
        <v>146</v>
      </c>
      <c r="E2" s="16">
        <v>1353039</v>
      </c>
      <c r="F2" s="7">
        <v>0</v>
      </c>
      <c r="G2" s="7">
        <v>121774</v>
      </c>
      <c r="H2" s="7">
        <v>121774</v>
      </c>
    </row>
    <row r="3" spans="1:8">
      <c r="A3" s="7" t="s">
        <v>37</v>
      </c>
      <c r="B3" s="7" t="s">
        <v>147</v>
      </c>
      <c r="C3" s="7" t="s">
        <v>145</v>
      </c>
      <c r="D3" s="7" t="s">
        <v>146</v>
      </c>
      <c r="E3" s="16">
        <v>1947424</v>
      </c>
      <c r="F3" s="7">
        <v>0</v>
      </c>
      <c r="G3" s="7">
        <v>175268</v>
      </c>
      <c r="H3" s="7">
        <v>175268</v>
      </c>
    </row>
    <row r="4" spans="1:8" s="36" customFormat="1">
      <c r="A4" s="34" t="s">
        <v>37</v>
      </c>
      <c r="B4" s="34" t="s">
        <v>148</v>
      </c>
      <c r="C4" s="34" t="s">
        <v>145</v>
      </c>
      <c r="D4" s="34" t="s">
        <v>146</v>
      </c>
      <c r="E4" s="35">
        <v>617493</v>
      </c>
      <c r="F4" s="34">
        <v>0</v>
      </c>
      <c r="G4" s="34">
        <v>55574</v>
      </c>
      <c r="H4" s="34">
        <v>55574</v>
      </c>
    </row>
    <row r="5" spans="1:8">
      <c r="A5" s="7" t="s">
        <v>37</v>
      </c>
      <c r="B5" s="7" t="s">
        <v>98</v>
      </c>
      <c r="C5" s="7" t="s">
        <v>145</v>
      </c>
      <c r="D5" s="7" t="s">
        <v>146</v>
      </c>
      <c r="E5" s="16">
        <v>1607761</v>
      </c>
      <c r="F5" s="7">
        <v>0</v>
      </c>
      <c r="G5" s="7">
        <v>144698.49</v>
      </c>
      <c r="H5" s="7">
        <v>144698.49</v>
      </c>
    </row>
    <row r="6" spans="1:8">
      <c r="A6" s="7" t="s">
        <v>37</v>
      </c>
      <c r="B6" s="7" t="s">
        <v>119</v>
      </c>
      <c r="C6" s="7" t="s">
        <v>145</v>
      </c>
      <c r="D6" s="7" t="s">
        <v>146</v>
      </c>
      <c r="E6" s="16">
        <v>355865</v>
      </c>
      <c r="F6" s="7">
        <v>3150</v>
      </c>
      <c r="G6" s="7">
        <v>30452.85</v>
      </c>
      <c r="H6" s="7">
        <v>30452.85</v>
      </c>
    </row>
    <row r="7" spans="1:8">
      <c r="A7" s="7" t="s">
        <v>37</v>
      </c>
      <c r="B7" s="7" t="s">
        <v>107</v>
      </c>
      <c r="C7" s="7" t="s">
        <v>145</v>
      </c>
      <c r="D7" s="7" t="s">
        <v>146</v>
      </c>
      <c r="E7" s="16">
        <v>98802</v>
      </c>
      <c r="F7" s="7">
        <v>0</v>
      </c>
      <c r="G7" s="7">
        <v>8892.18</v>
      </c>
      <c r="H7" s="7">
        <v>8892.18</v>
      </c>
    </row>
    <row r="8" spans="1:8">
      <c r="A8" s="7" t="s">
        <v>37</v>
      </c>
      <c r="B8" s="7" t="s">
        <v>95</v>
      </c>
      <c r="C8" s="7" t="s">
        <v>145</v>
      </c>
      <c r="D8" s="7" t="s">
        <v>146</v>
      </c>
      <c r="E8" s="16">
        <v>172059</v>
      </c>
      <c r="F8" s="7">
        <v>0</v>
      </c>
      <c r="G8" s="7">
        <v>15485.31</v>
      </c>
      <c r="H8" s="7">
        <v>15485.31</v>
      </c>
    </row>
    <row r="9" spans="1:8">
      <c r="A9" s="7" t="s">
        <v>37</v>
      </c>
      <c r="B9" s="7" t="s">
        <v>88</v>
      </c>
      <c r="C9" s="7" t="s">
        <v>145</v>
      </c>
      <c r="D9" s="7" t="s">
        <v>146</v>
      </c>
      <c r="E9" s="16">
        <v>446852</v>
      </c>
      <c r="F9" s="7">
        <v>38851.199999999997</v>
      </c>
      <c r="G9" s="7">
        <v>20791.080000000002</v>
      </c>
      <c r="H9" s="7">
        <v>20791.080000000002</v>
      </c>
    </row>
    <row r="10" spans="1:8">
      <c r="A10" s="7" t="s">
        <v>37</v>
      </c>
      <c r="B10" s="7" t="s">
        <v>110</v>
      </c>
      <c r="C10" s="7" t="s">
        <v>145</v>
      </c>
      <c r="D10" s="7" t="s">
        <v>146</v>
      </c>
      <c r="E10" s="16">
        <v>239837</v>
      </c>
      <c r="F10" s="7">
        <v>0</v>
      </c>
      <c r="G10" s="7">
        <v>21585.33</v>
      </c>
      <c r="H10" s="7">
        <v>21585.33</v>
      </c>
    </row>
    <row r="11" spans="1:8">
      <c r="A11" s="7" t="s">
        <v>37</v>
      </c>
      <c r="B11" s="7" t="s">
        <v>149</v>
      </c>
      <c r="C11" s="7" t="s">
        <v>145</v>
      </c>
      <c r="D11" s="7" t="s">
        <v>146</v>
      </c>
      <c r="E11" s="16">
        <v>31020</v>
      </c>
      <c r="F11" s="7">
        <v>0</v>
      </c>
      <c r="G11" s="7">
        <v>2791</v>
      </c>
      <c r="H11" s="7">
        <v>2791</v>
      </c>
    </row>
    <row r="12" spans="1:8">
      <c r="A12" s="7" t="s">
        <v>37</v>
      </c>
      <c r="B12" s="7" t="s">
        <v>116</v>
      </c>
      <c r="C12" s="7" t="s">
        <v>145</v>
      </c>
      <c r="D12" s="7" t="s">
        <v>146</v>
      </c>
      <c r="E12" s="16">
        <v>636760</v>
      </c>
      <c r="F12" s="7">
        <v>62595</v>
      </c>
      <c r="G12" s="7">
        <v>26011</v>
      </c>
      <c r="H12" s="7">
        <v>26011</v>
      </c>
    </row>
    <row r="13" spans="1:8">
      <c r="A13" s="7" t="s">
        <v>37</v>
      </c>
      <c r="B13" s="7" t="s">
        <v>92</v>
      </c>
      <c r="C13" s="7" t="s">
        <v>145</v>
      </c>
      <c r="D13" s="7" t="s">
        <v>146</v>
      </c>
      <c r="E13" s="16">
        <v>1130307</v>
      </c>
      <c r="F13" s="7">
        <v>0</v>
      </c>
      <c r="G13" s="7">
        <v>101728</v>
      </c>
      <c r="H13" s="7">
        <v>101728</v>
      </c>
    </row>
    <row r="14" spans="1:8">
      <c r="E14" s="17"/>
    </row>
    <row r="15" spans="1:8">
      <c r="E15" s="17">
        <f>SUM(E2:E14)</f>
        <v>8637219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17AAD-1AE7-4DD4-B1DE-07E8DE79CC93}">
  <dimension ref="A1:S60"/>
  <sheetViews>
    <sheetView topLeftCell="A40" zoomScaleNormal="100" workbookViewId="0">
      <selection activeCell="D57" sqref="D57"/>
    </sheetView>
  </sheetViews>
  <sheetFormatPr defaultRowHeight="15"/>
  <cols>
    <col min="1" max="1" width="20" bestFit="1" customWidth="1"/>
    <col min="2" max="2" width="11.42578125" customWidth="1"/>
    <col min="3" max="3" width="9.85546875" bestFit="1" customWidth="1"/>
    <col min="4" max="4" width="8.85546875" customWidth="1"/>
    <col min="5" max="5" width="19" bestFit="1" customWidth="1"/>
    <col min="6" max="6" width="9.85546875" bestFit="1" customWidth="1"/>
    <col min="7" max="7" width="11.5703125" customWidth="1"/>
    <col min="8" max="8" width="4.85546875" customWidth="1"/>
    <col min="9" max="9" width="11.42578125" style="60" customWidth="1"/>
    <col min="10" max="10" width="7.140625" bestFit="1" customWidth="1"/>
    <col min="11" max="11" width="7.7109375" bestFit="1" customWidth="1"/>
    <col min="12" max="12" width="7.5703125" bestFit="1" customWidth="1"/>
    <col min="13" max="13" width="7.42578125" bestFit="1" customWidth="1"/>
    <col min="14" max="14" width="17.28515625" bestFit="1" customWidth="1"/>
    <col min="15" max="15" width="14.42578125" bestFit="1" customWidth="1"/>
  </cols>
  <sheetData>
    <row r="1" spans="1:17">
      <c r="F1" s="8" t="s">
        <v>150</v>
      </c>
    </row>
    <row r="2" spans="1:17" s="3" customFormat="1" ht="45">
      <c r="A2" s="10" t="s">
        <v>68</v>
      </c>
      <c r="B2" s="3" t="s">
        <v>69</v>
      </c>
      <c r="C2" s="3" t="s">
        <v>70</v>
      </c>
      <c r="D2" s="3" t="s">
        <v>71</v>
      </c>
      <c r="E2" s="13" t="s">
        <v>72</v>
      </c>
      <c r="F2" s="3" t="s">
        <v>73</v>
      </c>
      <c r="G2" s="3" t="s">
        <v>74</v>
      </c>
      <c r="H2" s="3" t="s">
        <v>75</v>
      </c>
      <c r="I2" s="61" t="s">
        <v>76</v>
      </c>
      <c r="J2" s="3" t="s">
        <v>77</v>
      </c>
      <c r="K2" s="3" t="s">
        <v>78</v>
      </c>
      <c r="L2" s="3" t="s">
        <v>79</v>
      </c>
      <c r="M2" s="3" t="s">
        <v>80</v>
      </c>
      <c r="N2" s="3" t="s">
        <v>81</v>
      </c>
      <c r="O2" s="3" t="s">
        <v>82</v>
      </c>
      <c r="P2" s="3" t="s">
        <v>205</v>
      </c>
    </row>
    <row r="3" spans="1:17" s="46" customFormat="1">
      <c r="A3" s="46" t="s">
        <v>83</v>
      </c>
      <c r="B3" s="46">
        <v>254691.20000000001</v>
      </c>
      <c r="C3" s="46" t="s">
        <v>84</v>
      </c>
      <c r="D3" s="46" t="s">
        <v>85</v>
      </c>
      <c r="E3" s="47">
        <v>43706</v>
      </c>
      <c r="F3" s="46" t="s">
        <v>86</v>
      </c>
      <c r="G3" s="46" t="s">
        <v>87</v>
      </c>
      <c r="H3" s="46">
        <v>18</v>
      </c>
      <c r="I3" s="48">
        <v>215840</v>
      </c>
      <c r="J3" s="46">
        <v>38851.199999999997</v>
      </c>
      <c r="N3" s="46" t="s">
        <v>37</v>
      </c>
      <c r="O3" s="46" t="s">
        <v>88</v>
      </c>
      <c r="P3" s="46" t="str">
        <f>VLOOKUP(A3,'[1]GST Taxpayers'!$A:$C,3,0)</f>
        <v>INFINITHEISM SPIRITUAL FOUNDATION PRIVATE LI,MITED</v>
      </c>
    </row>
    <row r="4" spans="1:17">
      <c r="A4" t="s">
        <v>89</v>
      </c>
      <c r="B4">
        <v>29216.799999999999</v>
      </c>
      <c r="C4" t="s">
        <v>84</v>
      </c>
      <c r="D4" t="s">
        <v>90</v>
      </c>
      <c r="E4" s="5">
        <v>43812</v>
      </c>
      <c r="F4" t="s">
        <v>86</v>
      </c>
      <c r="G4" t="s">
        <v>91</v>
      </c>
      <c r="H4">
        <v>18</v>
      </c>
      <c r="I4" s="15">
        <v>24760</v>
      </c>
      <c r="K4">
        <v>2228.4</v>
      </c>
      <c r="L4">
        <v>2228.4</v>
      </c>
      <c r="N4" t="s">
        <v>37</v>
      </c>
      <c r="O4" t="s">
        <v>92</v>
      </c>
      <c r="P4" t="str">
        <f>VLOOKUP(A4,'[1]GST Taxpayers'!$A:$C,3,0)</f>
        <v>VISUALTIME</v>
      </c>
    </row>
    <row r="5" spans="1:17">
      <c r="A5" t="s">
        <v>93</v>
      </c>
      <c r="B5">
        <v>109076.84</v>
      </c>
      <c r="C5" t="s">
        <v>84</v>
      </c>
      <c r="D5" t="s">
        <v>90</v>
      </c>
      <c r="E5" s="5">
        <v>43677</v>
      </c>
      <c r="F5" t="s">
        <v>86</v>
      </c>
      <c r="G5" t="s">
        <v>94</v>
      </c>
      <c r="H5">
        <v>18</v>
      </c>
      <c r="I5" s="15">
        <v>92438</v>
      </c>
      <c r="K5">
        <v>8319.42</v>
      </c>
      <c r="L5">
        <v>8319.42</v>
      </c>
      <c r="N5" t="s">
        <v>37</v>
      </c>
      <c r="O5" t="s">
        <v>95</v>
      </c>
      <c r="P5" t="str">
        <f>VLOOKUP(A5,'[1]GST Taxpayers'!$A:$C,3,0)</f>
        <v>GSV INFRA EQUIPMENT</v>
      </c>
    </row>
    <row r="6" spans="1:17" s="46" customFormat="1">
      <c r="A6" s="46" t="s">
        <v>96</v>
      </c>
      <c r="B6" s="46">
        <v>39494.6</v>
      </c>
      <c r="C6" s="46" t="s">
        <v>84</v>
      </c>
      <c r="D6" s="46" t="s">
        <v>90</v>
      </c>
      <c r="E6" s="47">
        <v>43575</v>
      </c>
      <c r="F6" s="46" t="s">
        <v>86</v>
      </c>
      <c r="G6" s="46" t="s">
        <v>97</v>
      </c>
      <c r="H6" s="46">
        <v>18</v>
      </c>
      <c r="I6" s="59">
        <v>33470</v>
      </c>
      <c r="K6" s="46">
        <v>3012.3</v>
      </c>
      <c r="L6" s="46">
        <v>3012.3</v>
      </c>
      <c r="N6" s="46" t="s">
        <v>37</v>
      </c>
      <c r="O6" s="46" t="s">
        <v>98</v>
      </c>
      <c r="P6" s="46" t="str">
        <f>VLOOKUP(A6,'[1]GST Taxpayers'!$A:$C,3,0)</f>
        <v>POWER ON AUTOMATIONS PRIVATE LIMITED.</v>
      </c>
      <c r="Q6" s="59">
        <f>I6-Sheet5!G43</f>
        <v>-3339</v>
      </c>
    </row>
    <row r="7" spans="1:17" s="46" customFormat="1">
      <c r="A7" s="46" t="s">
        <v>99</v>
      </c>
      <c r="B7" s="48">
        <v>899089.2</v>
      </c>
      <c r="C7" s="46" t="s">
        <v>84</v>
      </c>
      <c r="D7" s="46" t="s">
        <v>90</v>
      </c>
      <c r="E7" s="47">
        <v>43801</v>
      </c>
      <c r="F7" s="46" t="s">
        <v>86</v>
      </c>
      <c r="G7" s="46" t="s">
        <v>100</v>
      </c>
      <c r="H7" s="46">
        <v>18</v>
      </c>
      <c r="I7" s="59">
        <v>761940</v>
      </c>
      <c r="K7" s="46">
        <v>68574.600000000006</v>
      </c>
      <c r="L7" s="46">
        <v>68574.600000000006</v>
      </c>
      <c r="N7" s="46" t="s">
        <v>37</v>
      </c>
      <c r="O7" s="46" t="s">
        <v>92</v>
      </c>
      <c r="P7" s="46" t="str">
        <f>VLOOKUP(A7,'[1]GST Taxpayers'!$A:$C,3,0)</f>
        <v>BSH HOUSEHOLD APPLIANCES MANUFACTURING PRIVATE LIMITED</v>
      </c>
    </row>
    <row r="8" spans="1:17" s="46" customFormat="1">
      <c r="A8" s="46" t="s">
        <v>101</v>
      </c>
      <c r="B8" s="46">
        <v>590000</v>
      </c>
      <c r="C8" s="46" t="s">
        <v>84</v>
      </c>
      <c r="D8" s="46" t="s">
        <v>90</v>
      </c>
      <c r="E8" s="47">
        <v>43567</v>
      </c>
      <c r="F8" s="46" t="s">
        <v>86</v>
      </c>
      <c r="G8" s="46" t="s">
        <v>102</v>
      </c>
      <c r="H8" s="46">
        <v>18</v>
      </c>
      <c r="I8" s="59">
        <v>500000</v>
      </c>
      <c r="K8" s="46">
        <v>45000</v>
      </c>
      <c r="L8" s="46">
        <v>45000</v>
      </c>
      <c r="N8" s="46" t="s">
        <v>37</v>
      </c>
      <c r="O8" s="46" t="s">
        <v>98</v>
      </c>
      <c r="P8" s="46" t="str">
        <f>VLOOKUP(A8,'[1]GST Taxpayers'!$A:$C,3,0)</f>
        <v>RI DISTRICT 3232 (2018-19)</v>
      </c>
    </row>
    <row r="9" spans="1:17">
      <c r="A9" t="s">
        <v>103</v>
      </c>
      <c r="B9">
        <v>8566.7999999999993</v>
      </c>
      <c r="C9" t="s">
        <v>84</v>
      </c>
      <c r="D9" t="s">
        <v>90</v>
      </c>
      <c r="E9" s="5">
        <v>43564</v>
      </c>
      <c r="F9" t="s">
        <v>86</v>
      </c>
      <c r="G9" t="s">
        <v>104</v>
      </c>
      <c r="H9">
        <v>18</v>
      </c>
      <c r="I9" s="15">
        <v>7260</v>
      </c>
      <c r="K9">
        <v>653.4</v>
      </c>
      <c r="L9">
        <v>653.4</v>
      </c>
      <c r="N9" t="s">
        <v>37</v>
      </c>
      <c r="O9" t="s">
        <v>98</v>
      </c>
      <c r="P9" t="str">
        <f>VLOOKUP(A9,'[1]GST Taxpayers'!$A:$C,3,0)</f>
        <v>GO FASHION (INDIA) LIMITED</v>
      </c>
    </row>
    <row r="10" spans="1:17" s="46" customFormat="1">
      <c r="A10" s="46" t="s">
        <v>105</v>
      </c>
      <c r="B10" s="46">
        <v>116586.36</v>
      </c>
      <c r="C10" s="46" t="s">
        <v>84</v>
      </c>
      <c r="D10" s="46" t="s">
        <v>90</v>
      </c>
      <c r="E10" s="47">
        <v>43644</v>
      </c>
      <c r="F10" s="46" t="s">
        <v>86</v>
      </c>
      <c r="G10" s="46" t="s">
        <v>106</v>
      </c>
      <c r="H10" s="46">
        <v>18</v>
      </c>
      <c r="I10" s="48">
        <v>98802</v>
      </c>
      <c r="K10" s="46">
        <v>8892.18</v>
      </c>
      <c r="L10" s="46">
        <v>8892.18</v>
      </c>
      <c r="N10" s="46" t="s">
        <v>37</v>
      </c>
      <c r="O10" s="46" t="s">
        <v>107</v>
      </c>
      <c r="P10" s="46" t="str">
        <f>VLOOKUP(A10,'[1]GST Taxpayers'!$A:$C,3,0)</f>
        <v>INFINITHEISM SPIRITUAL FOUNDATION PRIVATE LIMITED</v>
      </c>
    </row>
    <row r="11" spans="1:17" s="46" customFormat="1">
      <c r="A11" s="46" t="s">
        <v>105</v>
      </c>
      <c r="B11" s="46">
        <v>116586.36</v>
      </c>
      <c r="C11" s="46" t="s">
        <v>84</v>
      </c>
      <c r="D11" s="46" t="s">
        <v>90</v>
      </c>
      <c r="E11" s="47">
        <v>43684</v>
      </c>
      <c r="F11" s="46" t="s">
        <v>86</v>
      </c>
      <c r="G11" s="46" t="s">
        <v>108</v>
      </c>
      <c r="H11" s="46">
        <v>18</v>
      </c>
      <c r="I11" s="48">
        <v>98802</v>
      </c>
      <c r="K11" s="46">
        <v>8892.18</v>
      </c>
      <c r="L11" s="46">
        <v>8892.18</v>
      </c>
      <c r="N11" s="46" t="s">
        <v>37</v>
      </c>
      <c r="O11" s="46" t="s">
        <v>88</v>
      </c>
      <c r="P11" s="46" t="str">
        <f>VLOOKUP(A11,'[1]GST Taxpayers'!$A:$C,3,0)</f>
        <v>INFINITHEISM SPIRITUAL FOUNDATION PRIVATE LIMITED</v>
      </c>
    </row>
    <row r="12" spans="1:17" s="46" customFormat="1">
      <c r="A12" s="46" t="s">
        <v>105</v>
      </c>
      <c r="B12" s="46">
        <v>116586.36</v>
      </c>
      <c r="C12" s="46" t="s">
        <v>84</v>
      </c>
      <c r="D12" s="46" t="s">
        <v>90</v>
      </c>
      <c r="E12" s="47">
        <v>43728</v>
      </c>
      <c r="F12" s="46" t="s">
        <v>86</v>
      </c>
      <c r="G12" s="46" t="s">
        <v>109</v>
      </c>
      <c r="H12" s="46">
        <v>18</v>
      </c>
      <c r="I12" s="48">
        <v>98802</v>
      </c>
      <c r="K12" s="46">
        <v>8892.18</v>
      </c>
      <c r="L12" s="46">
        <v>8892.18</v>
      </c>
      <c r="N12" s="46" t="s">
        <v>37</v>
      </c>
      <c r="O12" s="46" t="s">
        <v>110</v>
      </c>
      <c r="P12" s="46" t="str">
        <f>VLOOKUP(A12,'[1]GST Taxpayers'!$A:$C,3,0)</f>
        <v>INFINITHEISM SPIRITUAL FOUNDATION PRIVATE LIMITED</v>
      </c>
    </row>
    <row r="13" spans="1:17" s="46" customFormat="1">
      <c r="A13" s="46" t="s">
        <v>105</v>
      </c>
      <c r="B13" s="46">
        <v>40238</v>
      </c>
      <c r="C13" s="46" t="s">
        <v>84</v>
      </c>
      <c r="D13" s="46" t="s">
        <v>90</v>
      </c>
      <c r="E13" s="47">
        <v>43737</v>
      </c>
      <c r="F13" s="46" t="s">
        <v>86</v>
      </c>
      <c r="G13" s="46" t="s">
        <v>111</v>
      </c>
      <c r="H13" s="46">
        <v>18</v>
      </c>
      <c r="I13" s="48">
        <v>34100</v>
      </c>
      <c r="K13" s="46">
        <v>3069</v>
      </c>
      <c r="L13" s="46">
        <v>3069</v>
      </c>
      <c r="N13" s="46" t="s">
        <v>37</v>
      </c>
      <c r="O13" s="46" t="s">
        <v>110</v>
      </c>
      <c r="P13" s="46" t="str">
        <f>VLOOKUP(A13,'[1]GST Taxpayers'!$A:$C,3,0)</f>
        <v>INFINITHEISM SPIRITUAL FOUNDATION PRIVATE LIMITED</v>
      </c>
    </row>
    <row r="14" spans="1:17" s="46" customFormat="1">
      <c r="A14" s="46" t="s">
        <v>105</v>
      </c>
      <c r="B14" s="46">
        <v>26803.7</v>
      </c>
      <c r="C14" s="46" t="s">
        <v>84</v>
      </c>
      <c r="D14" s="46" t="s">
        <v>90</v>
      </c>
      <c r="E14" s="47">
        <v>43737</v>
      </c>
      <c r="F14" s="46" t="s">
        <v>86</v>
      </c>
      <c r="G14" s="46" t="s">
        <v>112</v>
      </c>
      <c r="H14" s="46">
        <v>18</v>
      </c>
      <c r="I14" s="48">
        <v>22715</v>
      </c>
      <c r="K14" s="46">
        <v>2044.35</v>
      </c>
      <c r="L14" s="46">
        <v>2044.35</v>
      </c>
      <c r="N14" s="46" t="s">
        <v>37</v>
      </c>
      <c r="O14" s="46" t="s">
        <v>110</v>
      </c>
      <c r="P14" s="46" t="str">
        <f>VLOOKUP(A14,'[1]GST Taxpayers'!$A:$C,3,0)</f>
        <v>INFINITHEISM SPIRITUAL FOUNDATION PRIVATE LIMITED</v>
      </c>
    </row>
    <row r="15" spans="1:17" s="46" customFormat="1">
      <c r="A15" s="46" t="s">
        <v>105</v>
      </c>
      <c r="B15" s="46">
        <v>31995.7</v>
      </c>
      <c r="C15" s="46" t="s">
        <v>84</v>
      </c>
      <c r="D15" s="46" t="s">
        <v>90</v>
      </c>
      <c r="E15" s="47">
        <v>43738</v>
      </c>
      <c r="F15" s="46" t="s">
        <v>86</v>
      </c>
      <c r="G15" s="46" t="s">
        <v>113</v>
      </c>
      <c r="H15" s="46">
        <v>18</v>
      </c>
      <c r="I15" s="48">
        <v>27115</v>
      </c>
      <c r="K15" s="46">
        <v>2440.35</v>
      </c>
      <c r="L15" s="46">
        <v>2440.35</v>
      </c>
      <c r="N15" s="46" t="s">
        <v>37</v>
      </c>
      <c r="O15" s="46" t="s">
        <v>110</v>
      </c>
      <c r="P15" s="46" t="str">
        <f>VLOOKUP(A15,'[1]GST Taxpayers'!$A:$C,3,0)</f>
        <v>INFINITHEISM SPIRITUAL FOUNDATION PRIVATE LIMITED</v>
      </c>
    </row>
    <row r="16" spans="1:17" s="46" customFormat="1">
      <c r="A16" s="46" t="s">
        <v>105</v>
      </c>
      <c r="B16" s="46">
        <v>53754.9</v>
      </c>
      <c r="C16" s="46" t="s">
        <v>84</v>
      </c>
      <c r="D16" s="46" t="s">
        <v>90</v>
      </c>
      <c r="E16" s="47">
        <v>43738</v>
      </c>
      <c r="F16" s="46" t="s">
        <v>86</v>
      </c>
      <c r="G16" s="46" t="s">
        <v>114</v>
      </c>
      <c r="H16" s="46">
        <v>18</v>
      </c>
      <c r="I16" s="48">
        <v>45555</v>
      </c>
      <c r="K16" s="46">
        <v>4099.95</v>
      </c>
      <c r="L16" s="46">
        <v>4099.95</v>
      </c>
      <c r="N16" s="46" t="s">
        <v>37</v>
      </c>
      <c r="O16" s="46" t="s">
        <v>110</v>
      </c>
      <c r="P16" s="46" t="str">
        <f>VLOOKUP(A16,'[1]GST Taxpayers'!$A:$C,3,0)</f>
        <v>INFINITHEISM SPIRITUAL FOUNDATION PRIVATE LIMITED</v>
      </c>
    </row>
    <row r="17" spans="1:16" s="46" customFormat="1">
      <c r="A17" s="46" t="s">
        <v>105</v>
      </c>
      <c r="B17" s="46">
        <v>116586.36</v>
      </c>
      <c r="C17" s="46" t="s">
        <v>84</v>
      </c>
      <c r="D17" s="46" t="s">
        <v>90</v>
      </c>
      <c r="E17" s="47">
        <v>43777</v>
      </c>
      <c r="F17" s="46" t="s">
        <v>86</v>
      </c>
      <c r="G17" s="46" t="s">
        <v>115</v>
      </c>
      <c r="H17" s="46">
        <v>18</v>
      </c>
      <c r="I17" s="48">
        <v>98802</v>
      </c>
      <c r="K17" s="46">
        <v>8892.18</v>
      </c>
      <c r="L17" s="46">
        <v>8892.18</v>
      </c>
      <c r="N17" s="46" t="s">
        <v>37</v>
      </c>
      <c r="O17" s="46" t="s">
        <v>116</v>
      </c>
      <c r="P17" s="46" t="str">
        <f>VLOOKUP(A17,'[1]GST Taxpayers'!$A:$C,3,0)</f>
        <v>INFINITHEISM SPIRITUAL FOUNDATION PRIVATE LIMITED</v>
      </c>
    </row>
    <row r="18" spans="1:16">
      <c r="A18" t="s">
        <v>117</v>
      </c>
      <c r="B18">
        <v>89975</v>
      </c>
      <c r="C18" t="s">
        <v>84</v>
      </c>
      <c r="D18" t="s">
        <v>90</v>
      </c>
      <c r="E18" s="5">
        <v>43605</v>
      </c>
      <c r="F18" t="s">
        <v>86</v>
      </c>
      <c r="G18" t="s">
        <v>118</v>
      </c>
      <c r="H18">
        <v>18</v>
      </c>
      <c r="I18" s="15">
        <v>76250</v>
      </c>
      <c r="K18">
        <v>6862.5</v>
      </c>
      <c r="L18">
        <v>6862.5</v>
      </c>
      <c r="N18" t="s">
        <v>37</v>
      </c>
      <c r="O18" t="s">
        <v>119</v>
      </c>
      <c r="P18" t="str">
        <f>VLOOKUP(A18,'[1]GST Taxpayers'!$A:$C,3,0)</f>
        <v>CHENGAI HUMAN RESOURCES OFFICERS AND MANAGERS AFFILIATION</v>
      </c>
    </row>
    <row r="19" spans="1:16">
      <c r="A19" t="s">
        <v>117</v>
      </c>
      <c r="B19">
        <v>82600</v>
      </c>
      <c r="C19" t="s">
        <v>84</v>
      </c>
      <c r="D19" t="s">
        <v>90</v>
      </c>
      <c r="E19" s="5">
        <v>43609</v>
      </c>
      <c r="F19" t="s">
        <v>86</v>
      </c>
      <c r="G19" t="s">
        <v>120</v>
      </c>
      <c r="H19">
        <v>18</v>
      </c>
      <c r="I19" s="15">
        <v>70000</v>
      </c>
      <c r="K19">
        <v>6300</v>
      </c>
      <c r="L19">
        <v>6300</v>
      </c>
      <c r="N19" t="s">
        <v>37</v>
      </c>
      <c r="O19" t="s">
        <v>119</v>
      </c>
      <c r="P19" t="str">
        <f>VLOOKUP(A19,'[1]GST Taxpayers'!$A:$C,3,0)</f>
        <v>CHENGAI HUMAN RESOURCES OFFICERS AND MANAGERS AFFILIATION</v>
      </c>
    </row>
    <row r="20" spans="1:16" s="46" customFormat="1">
      <c r="A20" s="46" t="s">
        <v>121</v>
      </c>
      <c r="B20" s="46">
        <v>51492</v>
      </c>
      <c r="C20" s="46" t="s">
        <v>122</v>
      </c>
      <c r="D20" s="46" t="s">
        <v>90</v>
      </c>
      <c r="E20" s="47">
        <v>43726</v>
      </c>
      <c r="F20" s="46" t="s">
        <v>86</v>
      </c>
      <c r="G20" s="46" t="s">
        <v>123</v>
      </c>
      <c r="H20" s="46">
        <v>0</v>
      </c>
      <c r="I20" s="59">
        <v>51492</v>
      </c>
      <c r="J20" s="46">
        <v>0</v>
      </c>
      <c r="K20" s="46">
        <v>0</v>
      </c>
      <c r="L20" s="46">
        <v>0</v>
      </c>
      <c r="M20" s="46">
        <v>0</v>
      </c>
      <c r="N20" s="46" t="s">
        <v>37</v>
      </c>
      <c r="O20" s="46" t="s">
        <v>110</v>
      </c>
      <c r="P20" s="46" t="str">
        <f>VLOOKUP(A20,'[1]GST Taxpayers'!$A:$C,3,0)</f>
        <v>ZOHO CORPORATION PRIVATE LIMITED</v>
      </c>
    </row>
    <row r="21" spans="1:16" s="36" customFormat="1">
      <c r="A21" s="36" t="s">
        <v>124</v>
      </c>
      <c r="B21" s="36">
        <v>30827.5</v>
      </c>
      <c r="C21" s="36" t="s">
        <v>84</v>
      </c>
      <c r="D21" s="36" t="s">
        <v>90</v>
      </c>
      <c r="E21" s="37">
        <v>43560</v>
      </c>
      <c r="F21" s="36" t="s">
        <v>86</v>
      </c>
      <c r="G21" s="36" t="s">
        <v>125</v>
      </c>
      <c r="H21" s="36">
        <v>18</v>
      </c>
      <c r="I21" s="38">
        <v>26125</v>
      </c>
      <c r="K21" s="36">
        <v>2351.25</v>
      </c>
      <c r="L21" s="36">
        <v>2351.25</v>
      </c>
      <c r="N21" s="36" t="s">
        <v>37</v>
      </c>
      <c r="O21" s="36" t="s">
        <v>98</v>
      </c>
      <c r="P21" s="36" t="str">
        <f>VLOOKUP(A21,'[1]GST Taxpayers'!$A:$C,3,0)</f>
        <v>HYUNDAI MOTOR INDIA LIMITED</v>
      </c>
    </row>
    <row r="22" spans="1:16" s="36" customFormat="1">
      <c r="A22" s="36" t="s">
        <v>124</v>
      </c>
      <c r="B22" s="36">
        <v>25375.9</v>
      </c>
      <c r="C22" s="36" t="s">
        <v>84</v>
      </c>
      <c r="D22" s="36" t="s">
        <v>90</v>
      </c>
      <c r="E22" s="37">
        <v>43563</v>
      </c>
      <c r="F22" s="36" t="s">
        <v>86</v>
      </c>
      <c r="G22" s="36" t="s">
        <v>126</v>
      </c>
      <c r="H22" s="36">
        <v>18</v>
      </c>
      <c r="I22" s="38">
        <v>21505</v>
      </c>
      <c r="K22" s="36">
        <v>1935.45</v>
      </c>
      <c r="L22" s="36">
        <v>1935.45</v>
      </c>
      <c r="N22" s="36" t="s">
        <v>37</v>
      </c>
      <c r="O22" s="36" t="s">
        <v>98</v>
      </c>
      <c r="P22" s="36" t="str">
        <f>VLOOKUP(A22,'[1]GST Taxpayers'!$A:$C,3,0)</f>
        <v>HYUNDAI MOTOR INDIA LIMITED</v>
      </c>
    </row>
    <row r="23" spans="1:16" s="36" customFormat="1">
      <c r="A23" s="36" t="s">
        <v>124</v>
      </c>
      <c r="B23" s="36">
        <v>1202893.18</v>
      </c>
      <c r="C23" s="36" t="s">
        <v>84</v>
      </c>
      <c r="D23" s="36" t="s">
        <v>90</v>
      </c>
      <c r="E23" s="37">
        <v>43570</v>
      </c>
      <c r="F23" s="36" t="s">
        <v>86</v>
      </c>
      <c r="G23" s="36" t="s">
        <v>127</v>
      </c>
      <c r="H23" s="36">
        <v>18</v>
      </c>
      <c r="I23" s="38">
        <v>1019401</v>
      </c>
      <c r="K23" s="36">
        <v>91746.09</v>
      </c>
      <c r="L23" s="36">
        <v>91746.09</v>
      </c>
      <c r="N23" s="36" t="s">
        <v>37</v>
      </c>
      <c r="O23" s="36" t="s">
        <v>98</v>
      </c>
      <c r="P23" s="36" t="str">
        <f>VLOOKUP(A23,'[1]GST Taxpayers'!$A:$C,3,0)</f>
        <v>HYUNDAI MOTOR INDIA LIMITED</v>
      </c>
    </row>
    <row r="24" spans="1:16" s="36" customFormat="1">
      <c r="A24" s="36" t="s">
        <v>124</v>
      </c>
      <c r="B24" s="36">
        <v>19145.5</v>
      </c>
      <c r="C24" s="36" t="s">
        <v>84</v>
      </c>
      <c r="D24" s="36" t="s">
        <v>90</v>
      </c>
      <c r="E24" s="37">
        <v>43587</v>
      </c>
      <c r="F24" s="36" t="s">
        <v>86</v>
      </c>
      <c r="G24" s="36" t="s">
        <v>128</v>
      </c>
      <c r="H24" s="36">
        <v>18</v>
      </c>
      <c r="I24" s="38">
        <v>16225</v>
      </c>
      <c r="K24" s="36">
        <v>1460.25</v>
      </c>
      <c r="L24" s="36">
        <v>1460.25</v>
      </c>
      <c r="N24" s="36" t="s">
        <v>37</v>
      </c>
      <c r="O24" s="36" t="s">
        <v>119</v>
      </c>
      <c r="P24" s="36" t="str">
        <f>VLOOKUP(A24,'[1]GST Taxpayers'!$A:$C,3,0)</f>
        <v>HYUNDAI MOTOR INDIA LIMITED</v>
      </c>
    </row>
    <row r="25" spans="1:16" s="36" customFormat="1">
      <c r="A25" s="36" t="s">
        <v>124</v>
      </c>
      <c r="B25" s="36">
        <v>89562</v>
      </c>
      <c r="C25" s="36" t="s">
        <v>84</v>
      </c>
      <c r="D25" s="36" t="s">
        <v>90</v>
      </c>
      <c r="E25" s="37">
        <v>43602</v>
      </c>
      <c r="F25" s="36" t="s">
        <v>86</v>
      </c>
      <c r="G25" s="36" t="s">
        <v>129</v>
      </c>
      <c r="H25" s="36">
        <v>18</v>
      </c>
      <c r="I25" s="38">
        <v>75900</v>
      </c>
      <c r="K25" s="36">
        <v>6831</v>
      </c>
      <c r="L25" s="36">
        <v>6831</v>
      </c>
      <c r="N25" s="36" t="s">
        <v>37</v>
      </c>
      <c r="O25" s="36" t="s">
        <v>119</v>
      </c>
      <c r="P25" s="36" t="str">
        <f>VLOOKUP(A25,'[1]GST Taxpayers'!$A:$C,3,0)</f>
        <v>HYUNDAI MOTOR INDIA LIMITED</v>
      </c>
    </row>
    <row r="26" spans="1:16" s="36" customFormat="1">
      <c r="A26" s="36" t="s">
        <v>124</v>
      </c>
      <c r="B26" s="36">
        <v>117988.2</v>
      </c>
      <c r="C26" s="36" t="s">
        <v>84</v>
      </c>
      <c r="D26" s="36" t="s">
        <v>90</v>
      </c>
      <c r="E26" s="37">
        <v>43591</v>
      </c>
      <c r="F26" s="36" t="s">
        <v>86</v>
      </c>
      <c r="G26" s="36" t="s">
        <v>130</v>
      </c>
      <c r="H26" s="36">
        <v>18</v>
      </c>
      <c r="I26" s="38">
        <v>99990</v>
      </c>
      <c r="K26" s="36">
        <v>8999.1</v>
      </c>
      <c r="L26" s="36">
        <v>8999.1</v>
      </c>
      <c r="N26" s="36" t="s">
        <v>37</v>
      </c>
      <c r="O26" s="36" t="s">
        <v>119</v>
      </c>
      <c r="P26" s="36" t="str">
        <f>VLOOKUP(A26,'[1]GST Taxpayers'!$A:$C,3,0)</f>
        <v>HYUNDAI MOTOR INDIA LIMITED</v>
      </c>
    </row>
    <row r="27" spans="1:16" s="36" customFormat="1">
      <c r="A27" s="36" t="s">
        <v>124</v>
      </c>
      <c r="B27" s="36">
        <v>52633.9</v>
      </c>
      <c r="C27" s="36" t="s">
        <v>84</v>
      </c>
      <c r="D27" s="36" t="s">
        <v>90</v>
      </c>
      <c r="E27" s="37">
        <v>43648</v>
      </c>
      <c r="F27" s="36" t="s">
        <v>86</v>
      </c>
      <c r="G27" s="36" t="s">
        <v>131</v>
      </c>
      <c r="H27" s="36">
        <v>18</v>
      </c>
      <c r="I27" s="38">
        <v>44605</v>
      </c>
      <c r="K27" s="36">
        <v>4014.45</v>
      </c>
      <c r="L27" s="36">
        <v>4014.45</v>
      </c>
      <c r="N27" s="36" t="s">
        <v>37</v>
      </c>
      <c r="O27" s="36" t="s">
        <v>95</v>
      </c>
      <c r="P27" s="36" t="str">
        <f>VLOOKUP(A27,'[1]GST Taxpayers'!$A:$C,3,0)</f>
        <v>HYUNDAI MOTOR INDIA LIMITED</v>
      </c>
    </row>
    <row r="28" spans="1:16" s="36" customFormat="1">
      <c r="A28" s="36" t="s">
        <v>124</v>
      </c>
      <c r="B28" s="36">
        <v>13304.5</v>
      </c>
      <c r="C28" s="36" t="s">
        <v>84</v>
      </c>
      <c r="D28" s="36" t="s">
        <v>90</v>
      </c>
      <c r="E28" s="37">
        <v>43678</v>
      </c>
      <c r="F28" s="36" t="s">
        <v>86</v>
      </c>
      <c r="G28" s="36" t="s">
        <v>132</v>
      </c>
      <c r="H28" s="36">
        <v>18</v>
      </c>
      <c r="I28" s="38">
        <v>11275</v>
      </c>
      <c r="K28" s="36">
        <v>1014.75</v>
      </c>
      <c r="L28" s="36">
        <v>1014.75</v>
      </c>
      <c r="N28" s="36" t="s">
        <v>37</v>
      </c>
      <c r="O28" s="36" t="s">
        <v>88</v>
      </c>
      <c r="P28" s="36" t="str">
        <f>VLOOKUP(A28,'[1]GST Taxpayers'!$A:$C,3,0)</f>
        <v>HYUNDAI MOTOR INDIA LIMITED</v>
      </c>
    </row>
    <row r="29" spans="1:16" s="36" customFormat="1">
      <c r="A29" s="36" t="s">
        <v>124</v>
      </c>
      <c r="B29" s="36">
        <v>52244.5</v>
      </c>
      <c r="C29" s="36" t="s">
        <v>84</v>
      </c>
      <c r="D29" s="36" t="s">
        <v>90</v>
      </c>
      <c r="E29" s="37">
        <v>43690</v>
      </c>
      <c r="F29" s="36" t="s">
        <v>86</v>
      </c>
      <c r="G29" s="36" t="s">
        <v>133</v>
      </c>
      <c r="H29" s="36">
        <v>18</v>
      </c>
      <c r="I29" s="38">
        <v>44275</v>
      </c>
      <c r="K29" s="36">
        <v>3984.75</v>
      </c>
      <c r="L29" s="36">
        <v>3984.75</v>
      </c>
      <c r="N29" s="36" t="s">
        <v>37</v>
      </c>
      <c r="O29" s="36" t="s">
        <v>88</v>
      </c>
      <c r="P29" s="36" t="str">
        <f>VLOOKUP(A29,'[1]GST Taxpayers'!$A:$C,3,0)</f>
        <v>HYUNDAI MOTOR INDIA LIMITED</v>
      </c>
    </row>
    <row r="30" spans="1:16" s="36" customFormat="1">
      <c r="A30" s="36" t="s">
        <v>124</v>
      </c>
      <c r="B30" s="36">
        <v>13629</v>
      </c>
      <c r="C30" s="36" t="s">
        <v>84</v>
      </c>
      <c r="D30" s="36" t="s">
        <v>90</v>
      </c>
      <c r="E30" s="37">
        <v>43732</v>
      </c>
      <c r="F30" s="36" t="s">
        <v>86</v>
      </c>
      <c r="G30" s="36" t="s">
        <v>134</v>
      </c>
      <c r="H30" s="36">
        <v>18</v>
      </c>
      <c r="I30" s="38">
        <v>11550</v>
      </c>
      <c r="K30" s="36">
        <v>1039.5</v>
      </c>
      <c r="L30" s="36">
        <v>1039.5</v>
      </c>
      <c r="N30" s="36" t="s">
        <v>37</v>
      </c>
      <c r="O30" s="36" t="s">
        <v>110</v>
      </c>
      <c r="P30" s="36" t="str">
        <f>VLOOKUP(A30,'[1]GST Taxpayers'!$A:$C,3,0)</f>
        <v>HYUNDAI MOTOR INDIA LIMITED</v>
      </c>
    </row>
    <row r="31" spans="1:16" s="36" customFormat="1">
      <c r="A31" s="36" t="s">
        <v>124</v>
      </c>
      <c r="B31" s="36">
        <v>67960.92</v>
      </c>
      <c r="C31" s="36" t="s">
        <v>84</v>
      </c>
      <c r="D31" s="36" t="s">
        <v>90</v>
      </c>
      <c r="E31" s="37">
        <v>43789</v>
      </c>
      <c r="F31" s="36" t="s">
        <v>86</v>
      </c>
      <c r="G31" s="36" t="s">
        <v>135</v>
      </c>
      <c r="H31" s="36">
        <v>18</v>
      </c>
      <c r="I31" s="38">
        <v>57594</v>
      </c>
      <c r="K31" s="36">
        <v>5183.46</v>
      </c>
      <c r="L31" s="36">
        <v>5183.46</v>
      </c>
      <c r="N31" s="36" t="s">
        <v>37</v>
      </c>
      <c r="O31" s="36" t="s">
        <v>116</v>
      </c>
      <c r="P31" s="36" t="str">
        <f>VLOOKUP(A31,'[1]GST Taxpayers'!$A:$C,3,0)</f>
        <v>HYUNDAI MOTOR INDIA LIMITED</v>
      </c>
    </row>
    <row r="32" spans="1:16" s="36" customFormat="1">
      <c r="A32" s="36" t="s">
        <v>124</v>
      </c>
      <c r="B32" s="36">
        <v>82423</v>
      </c>
      <c r="C32" s="36" t="s">
        <v>84</v>
      </c>
      <c r="D32" s="36" t="s">
        <v>90</v>
      </c>
      <c r="E32" s="37">
        <v>43789</v>
      </c>
      <c r="F32" s="36" t="s">
        <v>86</v>
      </c>
      <c r="G32" s="36" t="s">
        <v>85</v>
      </c>
      <c r="H32" s="36">
        <v>18</v>
      </c>
      <c r="I32" s="38">
        <v>69850</v>
      </c>
      <c r="K32" s="36">
        <v>6286.5</v>
      </c>
      <c r="L32" s="36">
        <v>6286.5</v>
      </c>
      <c r="N32" s="36" t="s">
        <v>37</v>
      </c>
      <c r="O32" s="36" t="s">
        <v>116</v>
      </c>
      <c r="P32" s="36" t="str">
        <f>VLOOKUP(A32,'[1]GST Taxpayers'!$A:$C,3,0)</f>
        <v>HYUNDAI MOTOR INDIA LIMITED</v>
      </c>
    </row>
    <row r="33" spans="1:19" s="46" customFormat="1">
      <c r="A33" s="46" t="s">
        <v>136</v>
      </c>
      <c r="B33" s="48">
        <v>410342.64</v>
      </c>
      <c r="C33" s="46" t="s">
        <v>84</v>
      </c>
      <c r="D33" s="46" t="s">
        <v>114</v>
      </c>
      <c r="E33" s="47">
        <v>43797</v>
      </c>
      <c r="F33" s="46" t="s">
        <v>86</v>
      </c>
      <c r="G33" s="46" t="s">
        <v>137</v>
      </c>
      <c r="H33" s="46">
        <v>18</v>
      </c>
      <c r="I33" s="59">
        <v>347748</v>
      </c>
      <c r="J33" s="46">
        <v>62594.64</v>
      </c>
      <c r="N33" s="46" t="s">
        <v>37</v>
      </c>
      <c r="O33" s="46" t="s">
        <v>116</v>
      </c>
      <c r="P33" s="46" t="str">
        <f>VLOOKUP(A33,'[1]GST Taxpayers'!$A:$C,3,0)</f>
        <v>BSH HOUSEHOLD APPLIANCES MANUFACTURING PRIVATE LIMITED</v>
      </c>
    </row>
    <row r="34" spans="1:19" s="46" customFormat="1">
      <c r="A34" s="46" t="s">
        <v>136</v>
      </c>
      <c r="B34" s="48">
        <v>74063.88</v>
      </c>
      <c r="C34" s="46" t="s">
        <v>84</v>
      </c>
      <c r="D34" s="46" t="s">
        <v>114</v>
      </c>
      <c r="E34" s="47">
        <v>43797</v>
      </c>
      <c r="F34" s="46" t="s">
        <v>86</v>
      </c>
      <c r="G34" s="46" t="s">
        <v>90</v>
      </c>
      <c r="H34" s="46">
        <v>18</v>
      </c>
      <c r="I34" s="59">
        <v>62766</v>
      </c>
      <c r="J34" s="46">
        <v>11297.88</v>
      </c>
      <c r="N34" s="46" t="s">
        <v>37</v>
      </c>
      <c r="O34" s="46" t="s">
        <v>116</v>
      </c>
      <c r="P34" s="46" t="str">
        <f>VLOOKUP(A34,'[1]GST Taxpayers'!$A:$C,3,0)</f>
        <v>BSH HOUSEHOLD APPLIANCES MANUFACTURING PRIVATE LIMITED</v>
      </c>
    </row>
    <row r="35" spans="1:19" s="46" customFormat="1">
      <c r="A35" s="46" t="s">
        <v>136</v>
      </c>
      <c r="B35" s="48">
        <v>327096</v>
      </c>
      <c r="C35" s="46" t="s">
        <v>84</v>
      </c>
      <c r="D35" s="46" t="s">
        <v>114</v>
      </c>
      <c r="E35" s="47">
        <v>43808</v>
      </c>
      <c r="F35" s="46" t="s">
        <v>86</v>
      </c>
      <c r="G35" s="46" t="s">
        <v>138</v>
      </c>
      <c r="H35" s="46">
        <v>18</v>
      </c>
      <c r="I35" s="59">
        <v>277200</v>
      </c>
      <c r="J35" s="46">
        <v>49896</v>
      </c>
      <c r="N35" s="46" t="s">
        <v>37</v>
      </c>
      <c r="O35" s="46" t="s">
        <v>92</v>
      </c>
      <c r="P35" s="46" t="str">
        <f>VLOOKUP(A35,'[1]GST Taxpayers'!$A:$C,3,0)</f>
        <v>BSH HOUSEHOLD APPLIANCES MANUFACTURING PRIVATE LIMITED</v>
      </c>
    </row>
    <row r="36" spans="1:19">
      <c r="A36" t="s">
        <v>139</v>
      </c>
      <c r="B36">
        <v>20650</v>
      </c>
      <c r="C36" t="s">
        <v>84</v>
      </c>
      <c r="D36" t="s">
        <v>112</v>
      </c>
      <c r="E36" s="5">
        <v>43587</v>
      </c>
      <c r="F36" t="s">
        <v>86</v>
      </c>
      <c r="G36" t="s">
        <v>140</v>
      </c>
      <c r="H36">
        <v>18</v>
      </c>
      <c r="I36" s="15">
        <v>17500</v>
      </c>
      <c r="J36">
        <v>3150</v>
      </c>
      <c r="N36" t="s">
        <v>37</v>
      </c>
      <c r="O36" t="s">
        <v>119</v>
      </c>
      <c r="P36" t="str">
        <f>VLOOKUP(A36,'[1]GST Taxpayers'!$A:$C,3,0)</f>
        <v>YASHASWI ACADEMY FOR SKILLS</v>
      </c>
    </row>
    <row r="37" spans="1:19">
      <c r="A37" t="s">
        <v>151</v>
      </c>
      <c r="B37">
        <v>519200</v>
      </c>
      <c r="C37" t="s">
        <v>84</v>
      </c>
      <c r="D37" t="s">
        <v>85</v>
      </c>
      <c r="E37" s="5">
        <v>43885</v>
      </c>
      <c r="F37" t="s">
        <v>86</v>
      </c>
      <c r="G37" t="s">
        <v>152</v>
      </c>
      <c r="H37">
        <v>18</v>
      </c>
      <c r="I37" s="15">
        <v>440000</v>
      </c>
      <c r="J37">
        <v>79200</v>
      </c>
      <c r="N37" t="s">
        <v>37</v>
      </c>
      <c r="O37" t="s">
        <v>147</v>
      </c>
      <c r="P37" t="str">
        <f>VLOOKUP(A37,'[1]GST Taxpayers'!$A:$C,3,0)</f>
        <v>TATA CONSULTANCY SERVICES LTD</v>
      </c>
    </row>
    <row r="38" spans="1:19" s="46" customFormat="1">
      <c r="A38" s="46" t="s">
        <v>153</v>
      </c>
      <c r="B38" s="46">
        <v>350771</v>
      </c>
      <c r="C38" s="46" t="s">
        <v>84</v>
      </c>
      <c r="D38" s="46" t="s">
        <v>90</v>
      </c>
      <c r="E38" s="47">
        <v>43885</v>
      </c>
      <c r="F38" s="46" t="s">
        <v>86</v>
      </c>
      <c r="G38" s="46" t="s">
        <v>154</v>
      </c>
      <c r="H38" s="46">
        <v>18</v>
      </c>
      <c r="I38" s="59">
        <v>297264</v>
      </c>
      <c r="K38" s="46">
        <v>26753.759999999998</v>
      </c>
      <c r="L38" s="46">
        <v>26753.759999999998</v>
      </c>
      <c r="N38" s="46" t="s">
        <v>37</v>
      </c>
      <c r="O38" s="46" t="s">
        <v>147</v>
      </c>
      <c r="P38" s="46" t="str">
        <f>VLOOKUP(A38,'[1]GST Taxpayers'!$A:$C,3,0)</f>
        <v>S10 Healthcare Solutions Private Limited</v>
      </c>
    </row>
    <row r="39" spans="1:19" s="46" customFormat="1">
      <c r="A39" s="46" t="s">
        <v>105</v>
      </c>
      <c r="B39" s="46">
        <v>944000</v>
      </c>
      <c r="C39" s="46" t="s">
        <v>84</v>
      </c>
      <c r="D39" s="46" t="s">
        <v>90</v>
      </c>
      <c r="E39" s="47">
        <v>43857</v>
      </c>
      <c r="F39" s="46" t="s">
        <v>86</v>
      </c>
      <c r="G39" s="46" t="s">
        <v>155</v>
      </c>
      <c r="H39" s="46">
        <v>18</v>
      </c>
      <c r="I39" s="48">
        <v>800000</v>
      </c>
      <c r="K39" s="46">
        <v>72000</v>
      </c>
      <c r="L39" s="46">
        <v>72000</v>
      </c>
      <c r="N39" s="46" t="s">
        <v>37</v>
      </c>
      <c r="O39" s="46" t="s">
        <v>144</v>
      </c>
      <c r="P39" s="46" t="str">
        <f>VLOOKUP(A39,'[1]GST Taxpayers'!$A:$C,3,0)</f>
        <v>INFINITHEISM SPIRITUAL FOUNDATION PRIVATE LIMITED</v>
      </c>
    </row>
    <row r="40" spans="1:19" s="46" customFormat="1">
      <c r="A40" s="46" t="s">
        <v>156</v>
      </c>
      <c r="B40" s="46">
        <v>463669.2</v>
      </c>
      <c r="C40" s="46" t="s">
        <v>84</v>
      </c>
      <c r="D40" s="46" t="s">
        <v>90</v>
      </c>
      <c r="E40" s="47">
        <v>43836</v>
      </c>
      <c r="F40" s="46" t="s">
        <v>86</v>
      </c>
      <c r="G40" s="46" t="s">
        <v>157</v>
      </c>
      <c r="H40" s="46">
        <v>18</v>
      </c>
      <c r="I40" s="59">
        <v>392940</v>
      </c>
      <c r="K40" s="46">
        <v>35364.6</v>
      </c>
      <c r="L40" s="46">
        <v>35364.6</v>
      </c>
      <c r="N40" s="46" t="s">
        <v>37</v>
      </c>
      <c r="O40" s="46" t="s">
        <v>144</v>
      </c>
      <c r="P40" s="46" t="str">
        <f>VLOOKUP(A40,'[1]GST Taxpayers'!$A:$C,3,0)</f>
        <v>TRACTORS AND FARM EQUIPMENT LIMITED</v>
      </c>
    </row>
    <row r="41" spans="1:19" s="36" customFormat="1">
      <c r="A41" s="36" t="s">
        <v>124</v>
      </c>
      <c r="B41" s="36">
        <v>102021.62</v>
      </c>
      <c r="C41" s="36" t="s">
        <v>84</v>
      </c>
      <c r="D41" s="36" t="s">
        <v>90</v>
      </c>
      <c r="E41" s="37">
        <v>43836</v>
      </c>
      <c r="F41" s="36" t="s">
        <v>86</v>
      </c>
      <c r="G41" s="36" t="s">
        <v>158</v>
      </c>
      <c r="H41" s="36">
        <v>18</v>
      </c>
      <c r="I41" s="38">
        <v>86459</v>
      </c>
      <c r="K41" s="36">
        <v>7781.31</v>
      </c>
      <c r="L41" s="36">
        <v>7781.31</v>
      </c>
      <c r="N41" s="36" t="s">
        <v>37</v>
      </c>
      <c r="O41" s="36" t="s">
        <v>144</v>
      </c>
      <c r="P41" s="36" t="str">
        <f>VLOOKUP(A41,'[1]GST Taxpayers'!$A:$C,3,0)</f>
        <v>HYUNDAI MOTOR INDIA LIMITED</v>
      </c>
    </row>
    <row r="42" spans="1:19" s="43" customFormat="1">
      <c r="A42" s="43" t="s">
        <v>124</v>
      </c>
      <c r="B42" s="43">
        <v>86895.2</v>
      </c>
      <c r="C42" s="43" t="s">
        <v>84</v>
      </c>
      <c r="D42" s="43" t="s">
        <v>90</v>
      </c>
      <c r="E42" s="44">
        <v>43841</v>
      </c>
      <c r="F42" s="43" t="s">
        <v>86</v>
      </c>
      <c r="G42" s="43" t="s">
        <v>159</v>
      </c>
      <c r="H42" s="43">
        <v>18</v>
      </c>
      <c r="I42" s="45">
        <v>73640</v>
      </c>
      <c r="K42" s="43">
        <v>6627.6</v>
      </c>
      <c r="L42" s="43">
        <v>6627.6</v>
      </c>
      <c r="N42" s="43" t="s">
        <v>37</v>
      </c>
      <c r="O42" s="43" t="s">
        <v>144</v>
      </c>
      <c r="P42" s="43" t="str">
        <f>VLOOKUP(A42,'[1]GST Taxpayers'!$A:$C,3,0)</f>
        <v>HYUNDAI MOTOR INDIA LIMITED</v>
      </c>
      <c r="S42" s="43" t="s">
        <v>207</v>
      </c>
    </row>
    <row r="43" spans="1:19" s="46" customFormat="1">
      <c r="A43" s="46" t="s">
        <v>124</v>
      </c>
      <c r="B43" s="46">
        <v>1427988</v>
      </c>
      <c r="C43" s="46" t="s">
        <v>84</v>
      </c>
      <c r="D43" s="46" t="s">
        <v>90</v>
      </c>
      <c r="E43" s="47">
        <v>43881</v>
      </c>
      <c r="F43" s="46" t="s">
        <v>86</v>
      </c>
      <c r="G43" s="46" t="s">
        <v>160</v>
      </c>
      <c r="H43" s="46">
        <v>18</v>
      </c>
      <c r="I43" s="59">
        <v>1210160</v>
      </c>
      <c r="K43" s="46">
        <v>108914.4</v>
      </c>
      <c r="L43" s="46">
        <v>108914.4</v>
      </c>
      <c r="N43" s="46" t="s">
        <v>37</v>
      </c>
      <c r="O43" s="46" t="s">
        <v>147</v>
      </c>
      <c r="P43" s="46" t="str">
        <f>VLOOKUP(A43,'[1]GST Taxpayers'!$A:$C,3,0)</f>
        <v>HYUNDAI MOTOR INDIA LIMITED</v>
      </c>
    </row>
    <row r="48" spans="1:19">
      <c r="E48" s="8" t="s">
        <v>161</v>
      </c>
    </row>
    <row r="49" spans="1:14">
      <c r="A49" s="4" t="s">
        <v>162</v>
      </c>
      <c r="B49" s="4" t="s">
        <v>75</v>
      </c>
      <c r="C49" s="4" t="s">
        <v>163</v>
      </c>
      <c r="D49" s="4" t="s">
        <v>71</v>
      </c>
      <c r="E49" s="4" t="s">
        <v>164</v>
      </c>
      <c r="F49" s="4" t="s">
        <v>76</v>
      </c>
      <c r="G49" s="4" t="s">
        <v>77</v>
      </c>
      <c r="H49" s="4" t="s">
        <v>78</v>
      </c>
      <c r="I49" s="62" t="s">
        <v>79</v>
      </c>
      <c r="J49" s="4" t="s">
        <v>80</v>
      </c>
      <c r="K49" s="4" t="s">
        <v>81</v>
      </c>
      <c r="L49" s="4" t="s">
        <v>82</v>
      </c>
    </row>
    <row r="50" spans="1:14">
      <c r="A50" s="4" t="s">
        <v>165</v>
      </c>
      <c r="B50" s="4">
        <v>18</v>
      </c>
      <c r="C50" s="4" t="s">
        <v>166</v>
      </c>
      <c r="D50" s="4" t="s">
        <v>90</v>
      </c>
      <c r="E50" s="4"/>
      <c r="F50" s="4">
        <v>76660</v>
      </c>
      <c r="G50" s="4">
        <v>0</v>
      </c>
      <c r="H50" s="4">
        <v>6899.4</v>
      </c>
      <c r="I50" s="62">
        <v>6899.4</v>
      </c>
      <c r="J50" s="4">
        <v>0</v>
      </c>
      <c r="K50" s="4" t="s">
        <v>37</v>
      </c>
      <c r="L50" s="4" t="s">
        <v>88</v>
      </c>
    </row>
    <row r="51" spans="1:14">
      <c r="A51" s="4"/>
      <c r="B51" s="4"/>
      <c r="C51" s="4"/>
      <c r="D51" s="4"/>
      <c r="E51" s="4"/>
      <c r="F51" s="4"/>
      <c r="G51" s="4"/>
      <c r="H51" s="4"/>
      <c r="I51" s="62"/>
      <c r="J51" s="4"/>
      <c r="K51" s="4"/>
      <c r="L51" s="4"/>
    </row>
    <row r="52" spans="1:14">
      <c r="A52" s="4"/>
      <c r="B52" s="4"/>
      <c r="C52" s="4"/>
      <c r="D52" s="4"/>
      <c r="E52" s="4"/>
      <c r="F52" s="4"/>
      <c r="G52" s="4"/>
      <c r="H52" s="4"/>
      <c r="I52" s="62"/>
      <c r="J52" s="4"/>
      <c r="K52" s="4"/>
      <c r="L52" s="4"/>
    </row>
    <row r="53" spans="1:14">
      <c r="A53" s="4"/>
      <c r="B53" s="4"/>
      <c r="C53" s="4"/>
      <c r="D53" s="4"/>
      <c r="E53" s="4"/>
      <c r="F53" s="4"/>
      <c r="G53" s="4"/>
      <c r="H53" s="4"/>
      <c r="I53" s="62"/>
      <c r="J53" s="4"/>
      <c r="K53" s="4"/>
      <c r="L53" s="4"/>
    </row>
    <row r="54" spans="1:14">
      <c r="A54" t="s">
        <v>10</v>
      </c>
      <c r="B54" s="30" t="s">
        <v>187</v>
      </c>
      <c r="C54" s="30" t="s">
        <v>188</v>
      </c>
      <c r="D54" s="30" t="s">
        <v>189</v>
      </c>
      <c r="E54" s="30" t="s">
        <v>190</v>
      </c>
      <c r="F54" s="30" t="s">
        <v>191</v>
      </c>
      <c r="G54" s="30" t="s">
        <v>192</v>
      </c>
      <c r="H54" s="30" t="s">
        <v>193</v>
      </c>
      <c r="I54" s="63" t="s">
        <v>194</v>
      </c>
      <c r="J54" s="30" t="s">
        <v>195</v>
      </c>
      <c r="K54" s="30" t="s">
        <v>196</v>
      </c>
      <c r="L54" s="30" t="s">
        <v>197</v>
      </c>
    </row>
    <row r="55" spans="1:14" ht="15.75">
      <c r="A55" t="s">
        <v>178</v>
      </c>
      <c r="B55" s="19" t="s">
        <v>179</v>
      </c>
      <c r="C55" s="20" t="s">
        <v>180</v>
      </c>
      <c r="D55" s="21" t="s">
        <v>3</v>
      </c>
      <c r="E55" s="22">
        <v>35016</v>
      </c>
      <c r="F55" s="23">
        <v>3151.44</v>
      </c>
      <c r="G55" s="24">
        <v>3151.44</v>
      </c>
      <c r="H55" s="25"/>
      <c r="I55" s="64">
        <v>41318.880000000005</v>
      </c>
      <c r="J55" s="26"/>
      <c r="K55" s="27" t="s">
        <v>181</v>
      </c>
      <c r="L55">
        <v>2019</v>
      </c>
      <c r="M55" t="s">
        <v>182</v>
      </c>
      <c r="N55">
        <v>0</v>
      </c>
    </row>
    <row r="56" spans="1:14" ht="15.75">
      <c r="A56" t="s">
        <v>178</v>
      </c>
      <c r="B56" s="28" t="s">
        <v>183</v>
      </c>
      <c r="C56" s="20" t="s">
        <v>184</v>
      </c>
      <c r="D56" s="21" t="s">
        <v>185</v>
      </c>
      <c r="E56" s="22">
        <v>31020</v>
      </c>
      <c r="F56" s="23">
        <v>2791.7999999999997</v>
      </c>
      <c r="G56" s="24">
        <v>2791.7999999999997</v>
      </c>
      <c r="H56" s="25"/>
      <c r="I56" s="64">
        <v>36603.600000000006</v>
      </c>
      <c r="J56" s="29"/>
      <c r="K56" s="27" t="s">
        <v>186</v>
      </c>
      <c r="L56">
        <v>2019</v>
      </c>
      <c r="M56" t="s">
        <v>182</v>
      </c>
      <c r="N56">
        <v>0</v>
      </c>
    </row>
    <row r="57" spans="1:14" s="46" customFormat="1" ht="15.75">
      <c r="A57" s="46" t="s">
        <v>178</v>
      </c>
      <c r="B57" s="65" t="s">
        <v>198</v>
      </c>
      <c r="C57" s="66" t="s">
        <v>199</v>
      </c>
      <c r="D57" s="67" t="s">
        <v>200</v>
      </c>
      <c r="E57" s="68">
        <v>66407</v>
      </c>
      <c r="F57" s="69">
        <v>5976.63</v>
      </c>
      <c r="G57" s="70">
        <v>5976.63</v>
      </c>
      <c r="H57" s="71"/>
      <c r="I57" s="70">
        <v>78360.260000000009</v>
      </c>
      <c r="J57" s="72"/>
      <c r="K57" s="46" t="s">
        <v>201</v>
      </c>
      <c r="L57" s="46">
        <v>2019</v>
      </c>
      <c r="M57" s="46" t="s">
        <v>182</v>
      </c>
      <c r="N57" s="46">
        <v>0</v>
      </c>
    </row>
    <row r="58" spans="1:14" ht="15.75">
      <c r="A58" t="s">
        <v>178</v>
      </c>
      <c r="B58" s="19" t="s">
        <v>202</v>
      </c>
      <c r="C58" s="31">
        <v>43689</v>
      </c>
      <c r="D58" s="21" t="s">
        <v>3</v>
      </c>
      <c r="E58" s="22">
        <v>39600</v>
      </c>
      <c r="F58" s="23">
        <v>3564</v>
      </c>
      <c r="G58" s="24">
        <v>3564</v>
      </c>
      <c r="H58" s="25"/>
      <c r="I58" s="64">
        <v>46728</v>
      </c>
      <c r="J58" s="26"/>
      <c r="K58" s="27" t="s">
        <v>203</v>
      </c>
      <c r="L58">
        <v>2019</v>
      </c>
      <c r="M58" t="s">
        <v>182</v>
      </c>
      <c r="N58">
        <v>0</v>
      </c>
    </row>
    <row r="59" spans="1:14" ht="15.75">
      <c r="D59" s="32" t="s">
        <v>204</v>
      </c>
      <c r="E59" s="33">
        <v>37060</v>
      </c>
    </row>
    <row r="60" spans="1:14">
      <c r="E60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5CF54-F8E6-42FD-86C1-5F164A7C0E94}">
  <dimension ref="A1:L74"/>
  <sheetViews>
    <sheetView topLeftCell="A13" zoomScaleNormal="100" workbookViewId="0">
      <selection activeCell="G7" sqref="G7"/>
    </sheetView>
  </sheetViews>
  <sheetFormatPr defaultColWidth="19.7109375" defaultRowHeight="15"/>
  <cols>
    <col min="1" max="1" width="7" style="13" customWidth="1"/>
    <col min="2" max="2" width="19.7109375" style="13"/>
    <col min="3" max="3" width="14.85546875" style="13" customWidth="1"/>
    <col min="4" max="4" width="6.7109375" style="13" customWidth="1"/>
    <col min="5" max="5" width="11.5703125" style="13" customWidth="1"/>
    <col min="6" max="6" width="13.28515625" style="13" customWidth="1"/>
    <col min="7" max="7" width="15" style="13" customWidth="1"/>
    <col min="8" max="8" width="14.85546875" style="13" customWidth="1"/>
    <col min="9" max="9" width="12.140625" style="13" customWidth="1"/>
  </cols>
  <sheetData>
    <row r="1" spans="1:12" ht="30">
      <c r="A1" s="11" t="s">
        <v>0</v>
      </c>
      <c r="B1" s="11" t="s">
        <v>1</v>
      </c>
      <c r="C1" s="11"/>
      <c r="D1" s="11"/>
      <c r="E1" s="11"/>
      <c r="F1" s="11" t="s">
        <v>2</v>
      </c>
      <c r="G1" s="11" t="s">
        <v>167</v>
      </c>
      <c r="H1" s="11" t="s">
        <v>168</v>
      </c>
      <c r="I1" s="11" t="s">
        <v>169</v>
      </c>
    </row>
    <row r="2" spans="1:12" ht="30">
      <c r="A2" s="14">
        <v>1</v>
      </c>
      <c r="B2" s="14" t="s">
        <v>3</v>
      </c>
      <c r="C2" s="14"/>
      <c r="D2" s="14"/>
      <c r="E2" s="14"/>
      <c r="F2" s="14" t="s">
        <v>4</v>
      </c>
      <c r="G2" s="14">
        <v>444837</v>
      </c>
      <c r="H2" s="14">
        <v>8898</v>
      </c>
      <c r="I2" s="14">
        <v>8898</v>
      </c>
    </row>
    <row r="3" spans="1:12" ht="32.25" customHeight="1">
      <c r="A3" s="11" t="s">
        <v>0</v>
      </c>
      <c r="B3" s="11" t="s">
        <v>170</v>
      </c>
      <c r="C3" s="11" t="s">
        <v>5</v>
      </c>
      <c r="D3" s="11" t="s">
        <v>177</v>
      </c>
      <c r="E3" s="11" t="s">
        <v>172</v>
      </c>
      <c r="F3" s="11" t="s">
        <v>11</v>
      </c>
      <c r="G3" s="11" t="s">
        <v>173</v>
      </c>
      <c r="H3" s="11" t="s">
        <v>174</v>
      </c>
      <c r="I3" s="11" t="s">
        <v>175</v>
      </c>
    </row>
    <row r="4" spans="1:12">
      <c r="A4" s="11">
        <v>1</v>
      </c>
      <c r="B4" s="11" t="s">
        <v>7</v>
      </c>
      <c r="C4" s="12">
        <v>43676</v>
      </c>
      <c r="D4" s="11" t="s">
        <v>8</v>
      </c>
      <c r="E4" s="12">
        <v>43775</v>
      </c>
      <c r="F4" s="11" t="s">
        <v>9</v>
      </c>
      <c r="G4" s="11">
        <v>35000</v>
      </c>
      <c r="H4" s="11">
        <v>700</v>
      </c>
      <c r="I4" s="11">
        <v>700</v>
      </c>
      <c r="J4">
        <f>G4*0.18</f>
        <v>6300</v>
      </c>
      <c r="K4">
        <f>J4+G4</f>
        <v>41300</v>
      </c>
    </row>
    <row r="5" spans="1:12">
      <c r="A5" s="11">
        <v>2</v>
      </c>
      <c r="B5" s="11" t="s">
        <v>7</v>
      </c>
      <c r="C5" s="12">
        <v>43581</v>
      </c>
      <c r="D5" s="11" t="s">
        <v>8</v>
      </c>
      <c r="E5" s="12">
        <v>43686</v>
      </c>
      <c r="F5" s="11" t="s">
        <v>9</v>
      </c>
      <c r="G5" s="11">
        <v>43683</v>
      </c>
      <c r="H5" s="11">
        <v>874</v>
      </c>
      <c r="I5" s="11">
        <v>874</v>
      </c>
      <c r="J5">
        <f>G5*0.18</f>
        <v>7862.94</v>
      </c>
      <c r="K5" s="1">
        <f>J5+G5</f>
        <v>51545.94</v>
      </c>
    </row>
    <row r="6" spans="1:12">
      <c r="A6" s="11">
        <v>3</v>
      </c>
      <c r="B6" s="11" t="s">
        <v>7</v>
      </c>
      <c r="C6" s="12">
        <v>43567</v>
      </c>
      <c r="D6" s="11" t="s">
        <v>8</v>
      </c>
      <c r="E6" s="12">
        <v>43686</v>
      </c>
      <c r="F6" s="11" t="s">
        <v>9</v>
      </c>
      <c r="G6" s="11">
        <v>174758</v>
      </c>
      <c r="H6" s="11">
        <v>3496</v>
      </c>
      <c r="I6" s="11">
        <v>3496</v>
      </c>
      <c r="J6">
        <f>G6*0.18</f>
        <v>31456.44</v>
      </c>
      <c r="K6" s="1">
        <f>J6+G6</f>
        <v>206214.44</v>
      </c>
    </row>
    <row r="7" spans="1:12">
      <c r="A7" s="11">
        <v>4</v>
      </c>
      <c r="B7" s="11" t="s">
        <v>7</v>
      </c>
      <c r="C7" s="12">
        <v>43567</v>
      </c>
      <c r="D7" s="11" t="s">
        <v>8</v>
      </c>
      <c r="E7" s="12">
        <v>43686</v>
      </c>
      <c r="F7" s="11" t="s">
        <v>9</v>
      </c>
      <c r="G7" s="11">
        <v>191396</v>
      </c>
      <c r="H7" s="11">
        <v>3828</v>
      </c>
      <c r="I7" s="11">
        <v>3828</v>
      </c>
      <c r="J7">
        <f>G7*0.18</f>
        <v>34451.279999999999</v>
      </c>
      <c r="K7" s="1">
        <f>J7+G7</f>
        <v>225847.28</v>
      </c>
    </row>
    <row r="8" spans="1:12">
      <c r="A8" s="11"/>
      <c r="B8" s="11"/>
      <c r="C8" s="11"/>
      <c r="D8" s="11"/>
      <c r="E8" s="11"/>
      <c r="F8" s="11"/>
      <c r="G8" s="11"/>
      <c r="H8" s="11"/>
      <c r="I8" s="11"/>
    </row>
    <row r="9" spans="1:12" ht="30">
      <c r="A9" s="11" t="s">
        <v>0</v>
      </c>
      <c r="B9" s="11" t="s">
        <v>1</v>
      </c>
      <c r="C9" s="11"/>
      <c r="D9" s="11"/>
      <c r="E9" s="11"/>
      <c r="F9" s="11" t="s">
        <v>2</v>
      </c>
      <c r="G9" s="11" t="s">
        <v>167</v>
      </c>
      <c r="H9" s="11" t="s">
        <v>168</v>
      </c>
      <c r="I9" s="11" t="s">
        <v>169</v>
      </c>
    </row>
    <row r="10" spans="1:12" ht="30">
      <c r="A10" s="14">
        <v>2</v>
      </c>
      <c r="B10" s="14" t="s">
        <v>12</v>
      </c>
      <c r="C10" s="14"/>
      <c r="D10" s="14"/>
      <c r="E10" s="14"/>
      <c r="F10" s="14" t="s">
        <v>13</v>
      </c>
      <c r="G10" s="14">
        <v>1584753</v>
      </c>
      <c r="H10" s="14">
        <v>113254</v>
      </c>
      <c r="I10" s="14">
        <v>113254</v>
      </c>
    </row>
    <row r="11" spans="1:12" ht="60">
      <c r="A11" s="11" t="s">
        <v>0</v>
      </c>
      <c r="B11" s="11" t="s">
        <v>170</v>
      </c>
      <c r="C11" s="11" t="s">
        <v>5</v>
      </c>
      <c r="D11" s="11" t="s">
        <v>171</v>
      </c>
      <c r="E11" s="11" t="s">
        <v>172</v>
      </c>
      <c r="F11" s="11" t="s">
        <v>11</v>
      </c>
      <c r="G11" s="11" t="s">
        <v>173</v>
      </c>
      <c r="H11" s="11" t="s">
        <v>174</v>
      </c>
      <c r="I11" s="11" t="s">
        <v>175</v>
      </c>
    </row>
    <row r="12" spans="1:12">
      <c r="A12" s="11">
        <v>1</v>
      </c>
      <c r="B12" s="11" t="s">
        <v>7</v>
      </c>
      <c r="C12" s="12">
        <v>43858</v>
      </c>
      <c r="D12" s="11" t="s">
        <v>8</v>
      </c>
      <c r="E12" s="12">
        <v>43969</v>
      </c>
      <c r="F12" s="11" t="s">
        <v>9</v>
      </c>
      <c r="G12" s="39">
        <v>86458</v>
      </c>
      <c r="H12" s="39">
        <v>1730</v>
      </c>
      <c r="I12" s="39">
        <v>1730</v>
      </c>
      <c r="J12">
        <f>G12*0.18</f>
        <v>15562.439999999999</v>
      </c>
      <c r="K12">
        <f>J12+G12</f>
        <v>102020.44</v>
      </c>
      <c r="L12" t="s">
        <v>206</v>
      </c>
    </row>
    <row r="13" spans="1:12" s="36" customFormat="1">
      <c r="A13" s="40">
        <v>2</v>
      </c>
      <c r="B13" s="40" t="s">
        <v>7</v>
      </c>
      <c r="C13" s="41">
        <v>43823</v>
      </c>
      <c r="D13" s="40" t="s">
        <v>8</v>
      </c>
      <c r="E13" s="41">
        <v>43862</v>
      </c>
      <c r="F13" s="40" t="s">
        <v>9</v>
      </c>
      <c r="G13" s="42">
        <v>127443</v>
      </c>
      <c r="H13" s="42">
        <v>2549</v>
      </c>
      <c r="I13" s="42">
        <v>2549</v>
      </c>
      <c r="L13" s="36" t="s">
        <v>206</v>
      </c>
    </row>
    <row r="14" spans="1:12">
      <c r="A14" s="11">
        <v>3</v>
      </c>
      <c r="B14" s="11" t="s">
        <v>7</v>
      </c>
      <c r="C14" s="12">
        <v>43754</v>
      </c>
      <c r="D14" s="11" t="s">
        <v>8</v>
      </c>
      <c r="E14" s="12">
        <v>43862</v>
      </c>
      <c r="F14" s="11" t="s">
        <v>9</v>
      </c>
      <c r="G14" s="11">
        <v>11550</v>
      </c>
      <c r="H14" s="11">
        <v>232</v>
      </c>
      <c r="I14" s="11">
        <v>232</v>
      </c>
      <c r="L14">
        <f>VLOOKUP(G14,'GSTR-1'!$I:$I,1,0)</f>
        <v>11550</v>
      </c>
    </row>
    <row r="15" spans="1:12">
      <c r="A15" s="11">
        <v>4</v>
      </c>
      <c r="B15" s="11" t="s">
        <v>7</v>
      </c>
      <c r="C15" s="12">
        <v>43696</v>
      </c>
      <c r="D15" s="11" t="s">
        <v>8</v>
      </c>
      <c r="E15" s="12">
        <v>43767</v>
      </c>
      <c r="F15" s="11" t="s">
        <v>9</v>
      </c>
      <c r="G15" s="11">
        <v>44275</v>
      </c>
      <c r="H15" s="11">
        <v>886</v>
      </c>
      <c r="I15" s="11">
        <v>886</v>
      </c>
      <c r="L15">
        <f>VLOOKUP(G15,'GSTR-1'!$I:$I,1,0)</f>
        <v>44275</v>
      </c>
    </row>
    <row r="16" spans="1:12">
      <c r="A16" s="11">
        <v>5</v>
      </c>
      <c r="B16" s="11" t="s">
        <v>7</v>
      </c>
      <c r="C16" s="12">
        <v>43693</v>
      </c>
      <c r="D16" s="11" t="s">
        <v>8</v>
      </c>
      <c r="E16" s="12">
        <v>43767</v>
      </c>
      <c r="F16" s="11" t="s">
        <v>9</v>
      </c>
      <c r="G16" s="11">
        <v>11275</v>
      </c>
      <c r="H16" s="11">
        <v>226</v>
      </c>
      <c r="I16" s="11">
        <v>226</v>
      </c>
      <c r="L16">
        <f>VLOOKUP(G16,'GSTR-1'!$I:$I,1,0)</f>
        <v>11275</v>
      </c>
    </row>
    <row r="17" spans="1:12">
      <c r="A17" s="11">
        <v>6</v>
      </c>
      <c r="B17" s="11" t="s">
        <v>7</v>
      </c>
      <c r="C17" s="12">
        <v>43689</v>
      </c>
      <c r="D17" s="11" t="s">
        <v>8</v>
      </c>
      <c r="E17" s="12">
        <v>43767</v>
      </c>
      <c r="F17" s="11" t="s">
        <v>9</v>
      </c>
      <c r="G17" s="11">
        <v>44605</v>
      </c>
      <c r="H17" s="11">
        <v>893</v>
      </c>
      <c r="I17" s="11">
        <v>893</v>
      </c>
      <c r="L17">
        <f>VLOOKUP(G17,'GSTR-1'!$I:$I,1,0)</f>
        <v>44605</v>
      </c>
    </row>
    <row r="18" spans="1:12">
      <c r="A18" s="11">
        <v>7</v>
      </c>
      <c r="B18" s="11" t="s">
        <v>7</v>
      </c>
      <c r="C18" s="12">
        <v>43633</v>
      </c>
      <c r="D18" s="11" t="s">
        <v>8</v>
      </c>
      <c r="E18" s="12">
        <v>43676</v>
      </c>
      <c r="F18" s="11" t="s">
        <v>9</v>
      </c>
      <c r="G18" s="11">
        <v>75900</v>
      </c>
      <c r="H18" s="11">
        <v>1518</v>
      </c>
      <c r="I18" s="11">
        <v>1518</v>
      </c>
      <c r="L18">
        <f>VLOOKUP(G18,'GSTR-1'!$I:$I,1,0)</f>
        <v>75900</v>
      </c>
    </row>
    <row r="19" spans="1:12" s="36" customFormat="1">
      <c r="A19" s="40">
        <v>8</v>
      </c>
      <c r="B19" s="40" t="s">
        <v>7</v>
      </c>
      <c r="C19" s="41">
        <v>43612</v>
      </c>
      <c r="D19" s="40" t="s">
        <v>8</v>
      </c>
      <c r="E19" s="41">
        <v>43676</v>
      </c>
      <c r="F19" s="40" t="s">
        <v>9</v>
      </c>
      <c r="G19" s="42">
        <v>116215</v>
      </c>
      <c r="H19" s="42">
        <v>2325</v>
      </c>
      <c r="I19" s="42">
        <v>2325</v>
      </c>
      <c r="L19" s="36" t="s">
        <v>206</v>
      </c>
    </row>
    <row r="20" spans="1:12" s="1" customFormat="1">
      <c r="A20" s="39">
        <v>9</v>
      </c>
      <c r="B20" s="39" t="s">
        <v>176</v>
      </c>
      <c r="C20" s="39">
        <v>43577</v>
      </c>
      <c r="D20" s="39" t="s">
        <v>8</v>
      </c>
      <c r="E20" s="39">
        <v>43676</v>
      </c>
      <c r="F20" s="39" t="s">
        <v>9</v>
      </c>
      <c r="G20" s="39">
        <v>1019402</v>
      </c>
      <c r="H20" s="39">
        <v>101941</v>
      </c>
      <c r="I20" s="39">
        <v>101941</v>
      </c>
      <c r="L20" s="1" t="s">
        <v>206</v>
      </c>
    </row>
    <row r="21" spans="1:12">
      <c r="A21" s="11">
        <v>10</v>
      </c>
      <c r="B21" s="11" t="s">
        <v>7</v>
      </c>
      <c r="C21" s="12">
        <v>43574</v>
      </c>
      <c r="D21" s="11" t="s">
        <v>8</v>
      </c>
      <c r="E21" s="12">
        <v>43676</v>
      </c>
      <c r="F21" s="11" t="s">
        <v>9</v>
      </c>
      <c r="G21" s="39">
        <v>47630</v>
      </c>
      <c r="H21" s="39">
        <v>954</v>
      </c>
      <c r="I21" s="39">
        <v>954</v>
      </c>
      <c r="L21" t="s">
        <v>206</v>
      </c>
    </row>
    <row r="22" spans="1:12" ht="30">
      <c r="A22" s="11" t="s">
        <v>0</v>
      </c>
      <c r="B22" s="11" t="s">
        <v>1</v>
      </c>
      <c r="C22" s="11"/>
      <c r="D22" s="11"/>
      <c r="E22" s="11"/>
      <c r="F22" s="11" t="s">
        <v>2</v>
      </c>
      <c r="G22" s="11" t="s">
        <v>167</v>
      </c>
      <c r="H22" s="11" t="s">
        <v>168</v>
      </c>
      <c r="I22" s="11" t="s">
        <v>169</v>
      </c>
    </row>
    <row r="23" spans="1:12" ht="60">
      <c r="A23" s="14">
        <v>3</v>
      </c>
      <c r="B23" s="14" t="s">
        <v>14</v>
      </c>
      <c r="C23" s="14"/>
      <c r="D23" s="14"/>
      <c r="E23" s="14"/>
      <c r="F23" s="14" t="s">
        <v>15</v>
      </c>
      <c r="G23" s="14">
        <v>1564846</v>
      </c>
      <c r="H23" s="14">
        <v>31297</v>
      </c>
      <c r="I23" s="14">
        <v>31297</v>
      </c>
    </row>
    <row r="24" spans="1:12" ht="60">
      <c r="A24" s="11" t="s">
        <v>0</v>
      </c>
      <c r="B24" s="11" t="s">
        <v>170</v>
      </c>
      <c r="C24" s="11" t="s">
        <v>5</v>
      </c>
      <c r="D24" s="11" t="s">
        <v>171</v>
      </c>
      <c r="E24" s="11" t="s">
        <v>172</v>
      </c>
      <c r="F24" s="11" t="s">
        <v>11</v>
      </c>
      <c r="G24" s="11" t="s">
        <v>173</v>
      </c>
      <c r="H24" s="11" t="s">
        <v>174</v>
      </c>
      <c r="I24" s="11" t="s">
        <v>175</v>
      </c>
    </row>
    <row r="25" spans="1:12" s="43" customFormat="1">
      <c r="A25" s="50">
        <v>1</v>
      </c>
      <c r="B25" s="50" t="s">
        <v>7</v>
      </c>
      <c r="C25" s="51">
        <v>43921</v>
      </c>
      <c r="D25" s="50" t="s">
        <v>8</v>
      </c>
      <c r="E25" s="51">
        <v>44044</v>
      </c>
      <c r="F25" s="50" t="s">
        <v>9</v>
      </c>
      <c r="G25" s="52">
        <v>24350</v>
      </c>
      <c r="H25" s="50">
        <v>487</v>
      </c>
      <c r="I25" s="50">
        <v>487</v>
      </c>
    </row>
    <row r="26" spans="1:12">
      <c r="A26" s="11">
        <v>2</v>
      </c>
      <c r="B26" s="11" t="s">
        <v>7</v>
      </c>
      <c r="C26" s="12">
        <v>43861</v>
      </c>
      <c r="D26" s="11" t="s">
        <v>8</v>
      </c>
      <c r="E26" s="12">
        <v>44044</v>
      </c>
      <c r="F26" s="11" t="s">
        <v>9</v>
      </c>
      <c r="G26" s="49">
        <v>800000</v>
      </c>
      <c r="H26" s="11">
        <v>16000</v>
      </c>
      <c r="I26" s="11">
        <v>16000</v>
      </c>
    </row>
    <row r="27" spans="1:12">
      <c r="A27" s="11">
        <v>3</v>
      </c>
      <c r="B27" s="11" t="s">
        <v>7</v>
      </c>
      <c r="C27" s="12">
        <v>43799</v>
      </c>
      <c r="D27" s="11" t="s">
        <v>8</v>
      </c>
      <c r="E27" s="12">
        <v>43854</v>
      </c>
      <c r="F27" s="11" t="s">
        <v>9</v>
      </c>
      <c r="G27" s="49">
        <v>98800</v>
      </c>
      <c r="H27" s="11">
        <v>1976</v>
      </c>
      <c r="I27" s="11">
        <v>1976</v>
      </c>
    </row>
    <row r="28" spans="1:12">
      <c r="A28" s="11">
        <v>4</v>
      </c>
      <c r="B28" s="11" t="s">
        <v>7</v>
      </c>
      <c r="C28" s="12">
        <v>43769</v>
      </c>
      <c r="D28" s="11" t="s">
        <v>8</v>
      </c>
      <c r="E28" s="12">
        <v>43854</v>
      </c>
      <c r="F28" s="11" t="s">
        <v>9</v>
      </c>
      <c r="G28" s="49">
        <v>129450</v>
      </c>
      <c r="H28" s="11">
        <v>2589</v>
      </c>
      <c r="I28" s="11">
        <v>2589</v>
      </c>
    </row>
    <row r="29" spans="1:12">
      <c r="A29" s="11">
        <v>5</v>
      </c>
      <c r="B29" s="11" t="s">
        <v>7</v>
      </c>
      <c r="C29" s="12">
        <v>43738</v>
      </c>
      <c r="D29" s="11" t="s">
        <v>8</v>
      </c>
      <c r="E29" s="12">
        <v>43767</v>
      </c>
      <c r="F29" s="11" t="s">
        <v>9</v>
      </c>
      <c r="G29" s="49">
        <v>215840</v>
      </c>
      <c r="H29" s="11">
        <v>4317</v>
      </c>
      <c r="I29" s="11">
        <v>4317</v>
      </c>
    </row>
    <row r="30" spans="1:12">
      <c r="A30" s="11">
        <v>6</v>
      </c>
      <c r="B30" s="11" t="s">
        <v>7</v>
      </c>
      <c r="C30" s="12">
        <v>43738</v>
      </c>
      <c r="D30" s="11" t="s">
        <v>8</v>
      </c>
      <c r="E30" s="12">
        <v>43767</v>
      </c>
      <c r="F30" s="11" t="s">
        <v>9</v>
      </c>
      <c r="G30" s="49">
        <v>98802</v>
      </c>
      <c r="H30" s="11">
        <v>1976</v>
      </c>
      <c r="I30" s="11">
        <v>1976</v>
      </c>
    </row>
    <row r="31" spans="1:12">
      <c r="A31" s="11">
        <v>7</v>
      </c>
      <c r="B31" s="11" t="s">
        <v>7</v>
      </c>
      <c r="C31" s="12">
        <v>43708</v>
      </c>
      <c r="D31" s="11" t="s">
        <v>8</v>
      </c>
      <c r="E31" s="12">
        <v>43767</v>
      </c>
      <c r="F31" s="11" t="s">
        <v>9</v>
      </c>
      <c r="G31" s="49">
        <v>98802</v>
      </c>
      <c r="H31" s="11">
        <v>1976</v>
      </c>
      <c r="I31" s="11">
        <v>1976</v>
      </c>
    </row>
    <row r="32" spans="1:12">
      <c r="A32" s="11">
        <v>8</v>
      </c>
      <c r="B32" s="11" t="s">
        <v>7</v>
      </c>
      <c r="C32" s="12">
        <v>43677</v>
      </c>
      <c r="D32" s="11" t="s">
        <v>8</v>
      </c>
      <c r="E32" s="12">
        <v>43767</v>
      </c>
      <c r="F32" s="11" t="s">
        <v>9</v>
      </c>
      <c r="G32" s="49">
        <v>98802</v>
      </c>
      <c r="H32" s="11">
        <v>1976</v>
      </c>
      <c r="I32" s="11">
        <v>1976</v>
      </c>
    </row>
    <row r="33" spans="1:9" ht="30">
      <c r="A33" s="11" t="s">
        <v>0</v>
      </c>
      <c r="B33" s="11" t="s">
        <v>1</v>
      </c>
      <c r="C33" s="11"/>
      <c r="D33" s="11"/>
      <c r="E33" s="11"/>
      <c r="F33" s="11" t="s">
        <v>2</v>
      </c>
      <c r="G33" s="11" t="s">
        <v>167</v>
      </c>
      <c r="H33" s="11" t="s">
        <v>168</v>
      </c>
      <c r="I33" s="11" t="s">
        <v>169</v>
      </c>
    </row>
    <row r="34" spans="1:9" ht="30">
      <c r="A34" s="14">
        <v>4</v>
      </c>
      <c r="B34" s="14" t="s">
        <v>16</v>
      </c>
      <c r="C34" s="14"/>
      <c r="D34" s="14"/>
      <c r="E34" s="14"/>
      <c r="F34" s="14" t="s">
        <v>17</v>
      </c>
      <c r="G34" s="14">
        <v>1764484</v>
      </c>
      <c r="H34" s="14">
        <v>35291</v>
      </c>
      <c r="I34" s="14">
        <v>35291</v>
      </c>
    </row>
    <row r="35" spans="1:9" ht="60">
      <c r="A35" s="11" t="s">
        <v>0</v>
      </c>
      <c r="B35" s="11" t="s">
        <v>170</v>
      </c>
      <c r="C35" s="11" t="s">
        <v>5</v>
      </c>
      <c r="D35" s="11" t="s">
        <v>171</v>
      </c>
      <c r="E35" s="11" t="s">
        <v>172</v>
      </c>
      <c r="F35" s="11" t="s">
        <v>11</v>
      </c>
      <c r="G35" s="11" t="s">
        <v>173</v>
      </c>
      <c r="H35" s="11" t="s">
        <v>174</v>
      </c>
      <c r="I35" s="11" t="s">
        <v>175</v>
      </c>
    </row>
    <row r="36" spans="1:9">
      <c r="A36" s="11">
        <v>1</v>
      </c>
      <c r="B36" s="11" t="s">
        <v>7</v>
      </c>
      <c r="C36" s="12">
        <v>43902</v>
      </c>
      <c r="D36" s="11" t="s">
        <v>8</v>
      </c>
      <c r="E36" s="12">
        <v>44046</v>
      </c>
      <c r="F36" s="11" t="s">
        <v>9</v>
      </c>
      <c r="G36" s="11">
        <v>431290</v>
      </c>
      <c r="H36" s="11">
        <v>8626</v>
      </c>
      <c r="I36" s="11">
        <v>8626</v>
      </c>
    </row>
    <row r="37" spans="1:9">
      <c r="A37" s="11">
        <v>2</v>
      </c>
      <c r="B37" s="11" t="s">
        <v>7</v>
      </c>
      <c r="C37" s="12">
        <v>43577</v>
      </c>
      <c r="D37" s="11" t="s">
        <v>8</v>
      </c>
      <c r="E37" s="12">
        <v>43678</v>
      </c>
      <c r="F37" s="11" t="s">
        <v>9</v>
      </c>
      <c r="G37" s="11">
        <v>584779</v>
      </c>
      <c r="H37" s="11">
        <v>11696</v>
      </c>
      <c r="I37" s="11">
        <v>11696</v>
      </c>
    </row>
    <row r="38" spans="1:9">
      <c r="A38" s="11">
        <v>3</v>
      </c>
      <c r="B38" s="11" t="s">
        <v>7</v>
      </c>
      <c r="C38" s="12">
        <v>43563</v>
      </c>
      <c r="D38" s="11" t="s">
        <v>8</v>
      </c>
      <c r="E38" s="12">
        <v>43678</v>
      </c>
      <c r="F38" s="11" t="s">
        <v>9</v>
      </c>
      <c r="G38" s="11">
        <v>279070</v>
      </c>
      <c r="H38" s="11">
        <v>5582</v>
      </c>
      <c r="I38" s="11">
        <v>5582</v>
      </c>
    </row>
    <row r="39" spans="1:9">
      <c r="A39" s="11">
        <v>4</v>
      </c>
      <c r="B39" s="11" t="s">
        <v>7</v>
      </c>
      <c r="C39" s="12">
        <v>43563</v>
      </c>
      <c r="D39" s="11" t="s">
        <v>8</v>
      </c>
      <c r="E39" s="12">
        <v>43678</v>
      </c>
      <c r="F39" s="11" t="s">
        <v>9</v>
      </c>
      <c r="G39" s="11">
        <v>469345</v>
      </c>
      <c r="H39" s="11">
        <v>9387</v>
      </c>
      <c r="I39" s="11">
        <v>9387</v>
      </c>
    </row>
    <row r="40" spans="1:9" ht="30">
      <c r="A40" s="11" t="s">
        <v>0</v>
      </c>
      <c r="B40" s="11" t="s">
        <v>1</v>
      </c>
      <c r="C40" s="11"/>
      <c r="D40" s="11"/>
      <c r="E40" s="11"/>
      <c r="F40" s="11" t="s">
        <v>2</v>
      </c>
      <c r="G40" s="11" t="s">
        <v>167</v>
      </c>
      <c r="H40" s="11" t="s">
        <v>36</v>
      </c>
      <c r="I40" s="11" t="s">
        <v>169</v>
      </c>
    </row>
    <row r="41" spans="1:9" ht="45">
      <c r="A41" s="14">
        <v>5</v>
      </c>
      <c r="B41" s="14" t="s">
        <v>18</v>
      </c>
      <c r="C41" s="14"/>
      <c r="D41" s="14"/>
      <c r="E41" s="14"/>
      <c r="F41" s="14" t="s">
        <v>19</v>
      </c>
      <c r="G41" s="14">
        <v>36809</v>
      </c>
      <c r="H41" s="14">
        <v>737</v>
      </c>
      <c r="I41" s="14">
        <v>737</v>
      </c>
    </row>
    <row r="42" spans="1:9" ht="60">
      <c r="A42" s="11" t="s">
        <v>0</v>
      </c>
      <c r="B42" s="11" t="s">
        <v>170</v>
      </c>
      <c r="C42" s="11" t="s">
        <v>5</v>
      </c>
      <c r="D42" s="11" t="s">
        <v>171</v>
      </c>
      <c r="E42" s="11" t="s">
        <v>172</v>
      </c>
      <c r="F42" s="11" t="s">
        <v>11</v>
      </c>
      <c r="G42" s="11" t="s">
        <v>173</v>
      </c>
      <c r="H42" s="11" t="s">
        <v>174</v>
      </c>
      <c r="I42" s="11" t="s">
        <v>175</v>
      </c>
    </row>
    <row r="43" spans="1:9">
      <c r="A43" s="11">
        <v>1</v>
      </c>
      <c r="B43" s="11" t="s">
        <v>7</v>
      </c>
      <c r="C43" s="12">
        <v>43707</v>
      </c>
      <c r="D43" s="11" t="s">
        <v>8</v>
      </c>
      <c r="E43" s="12">
        <v>43774</v>
      </c>
      <c r="F43" s="11" t="s">
        <v>9</v>
      </c>
      <c r="G43" s="11">
        <v>36809</v>
      </c>
      <c r="H43" s="11">
        <v>737</v>
      </c>
      <c r="I43" s="11">
        <v>737</v>
      </c>
    </row>
    <row r="44" spans="1:9" ht="30">
      <c r="A44" s="11" t="s">
        <v>0</v>
      </c>
      <c r="B44" s="11" t="s">
        <v>1</v>
      </c>
      <c r="C44" s="11"/>
      <c r="D44" s="11"/>
      <c r="E44" s="11"/>
      <c r="F44" s="11" t="s">
        <v>2</v>
      </c>
      <c r="G44" s="11" t="s">
        <v>167</v>
      </c>
      <c r="H44" s="11" t="s">
        <v>168</v>
      </c>
      <c r="I44" s="11" t="s">
        <v>169</v>
      </c>
    </row>
    <row r="45" spans="1:9" ht="30">
      <c r="A45" s="14">
        <v>6</v>
      </c>
      <c r="B45" s="14" t="s">
        <v>20</v>
      </c>
      <c r="C45" s="14"/>
      <c r="D45" s="14"/>
      <c r="E45" s="14"/>
      <c r="F45" s="14" t="s">
        <v>21</v>
      </c>
      <c r="G45" s="14">
        <v>500000</v>
      </c>
      <c r="H45" s="14">
        <v>10000</v>
      </c>
      <c r="I45" s="14">
        <v>10000</v>
      </c>
    </row>
    <row r="46" spans="1:9" ht="60">
      <c r="A46" s="11" t="s">
        <v>0</v>
      </c>
      <c r="B46" s="11" t="s">
        <v>170</v>
      </c>
      <c r="C46" s="11" t="s">
        <v>5</v>
      </c>
      <c r="D46" s="11" t="s">
        <v>171</v>
      </c>
      <c r="E46" s="11" t="s">
        <v>172</v>
      </c>
      <c r="F46" s="11" t="s">
        <v>11</v>
      </c>
      <c r="G46" s="11" t="s">
        <v>173</v>
      </c>
      <c r="H46" s="11" t="s">
        <v>174</v>
      </c>
      <c r="I46" s="11" t="s">
        <v>175</v>
      </c>
    </row>
    <row r="47" spans="1:9">
      <c r="A47" s="11">
        <v>1</v>
      </c>
      <c r="B47" s="11" t="s">
        <v>7</v>
      </c>
      <c r="C47" s="12">
        <v>43646</v>
      </c>
      <c r="D47" s="11" t="s">
        <v>8</v>
      </c>
      <c r="E47" s="12">
        <v>43659</v>
      </c>
      <c r="F47" s="11" t="s">
        <v>9</v>
      </c>
      <c r="G47" s="11">
        <v>500000</v>
      </c>
      <c r="H47" s="11">
        <v>10000</v>
      </c>
      <c r="I47" s="11">
        <v>10000</v>
      </c>
    </row>
    <row r="48" spans="1:9" ht="30">
      <c r="A48" s="11" t="s">
        <v>0</v>
      </c>
      <c r="B48" s="11" t="s">
        <v>1</v>
      </c>
      <c r="C48" s="11"/>
      <c r="D48" s="11"/>
      <c r="E48" s="11"/>
      <c r="F48" s="11" t="s">
        <v>2</v>
      </c>
      <c r="G48" s="11" t="s">
        <v>167</v>
      </c>
      <c r="H48" s="11" t="s">
        <v>168</v>
      </c>
      <c r="I48" s="11" t="s">
        <v>169</v>
      </c>
    </row>
    <row r="49" spans="1:9" ht="45">
      <c r="A49" s="14">
        <v>7</v>
      </c>
      <c r="B49" s="14" t="s">
        <v>22</v>
      </c>
      <c r="C49" s="14"/>
      <c r="D49" s="14"/>
      <c r="E49" s="14"/>
      <c r="F49" s="14" t="s">
        <v>23</v>
      </c>
      <c r="G49" s="14">
        <v>297264</v>
      </c>
      <c r="H49" s="14">
        <v>5945</v>
      </c>
      <c r="I49" s="14">
        <v>5945</v>
      </c>
    </row>
    <row r="50" spans="1:9" ht="60">
      <c r="A50" s="11" t="s">
        <v>0</v>
      </c>
      <c r="B50" s="11" t="s">
        <v>170</v>
      </c>
      <c r="C50" s="11" t="s">
        <v>5</v>
      </c>
      <c r="D50" s="11" t="s">
        <v>171</v>
      </c>
      <c r="E50" s="11" t="s">
        <v>172</v>
      </c>
      <c r="F50" s="11" t="s">
        <v>11</v>
      </c>
      <c r="G50" s="11" t="s">
        <v>173</v>
      </c>
      <c r="H50" s="11" t="s">
        <v>174</v>
      </c>
      <c r="I50" s="11" t="s">
        <v>175</v>
      </c>
    </row>
    <row r="51" spans="1:9">
      <c r="A51" s="11">
        <v>1</v>
      </c>
      <c r="B51" s="11" t="s">
        <v>7</v>
      </c>
      <c r="C51" s="12">
        <v>43890</v>
      </c>
      <c r="D51" s="11" t="s">
        <v>8</v>
      </c>
      <c r="E51" s="12">
        <v>44033</v>
      </c>
      <c r="F51" s="11" t="s">
        <v>9</v>
      </c>
      <c r="G51" s="11">
        <v>297264</v>
      </c>
      <c r="H51" s="11">
        <v>5945</v>
      </c>
      <c r="I51" s="11">
        <v>5945</v>
      </c>
    </row>
    <row r="52" spans="1:9" ht="30">
      <c r="A52" s="11" t="s">
        <v>0</v>
      </c>
      <c r="B52" s="11" t="s">
        <v>1</v>
      </c>
      <c r="C52" s="11"/>
      <c r="D52" s="11"/>
      <c r="E52" s="11"/>
      <c r="F52" s="11" t="s">
        <v>2</v>
      </c>
      <c r="G52" s="11" t="s">
        <v>167</v>
      </c>
      <c r="H52" s="11" t="s">
        <v>168</v>
      </c>
      <c r="I52" s="11" t="s">
        <v>169</v>
      </c>
    </row>
    <row r="53" spans="1:9" ht="45">
      <c r="A53" s="14">
        <v>8</v>
      </c>
      <c r="B53" s="14" t="s">
        <v>24</v>
      </c>
      <c r="C53" s="14"/>
      <c r="D53" s="14"/>
      <c r="E53" s="14"/>
      <c r="F53" s="14" t="s">
        <v>25</v>
      </c>
      <c r="G53" s="14">
        <v>392941</v>
      </c>
      <c r="H53" s="14">
        <v>39294</v>
      </c>
      <c r="I53" s="14">
        <v>39294</v>
      </c>
    </row>
    <row r="54" spans="1:9" ht="60">
      <c r="A54" s="11" t="s">
        <v>0</v>
      </c>
      <c r="B54" s="11" t="s">
        <v>170</v>
      </c>
      <c r="C54" s="11" t="s">
        <v>5</v>
      </c>
      <c r="D54" s="11" t="s">
        <v>171</v>
      </c>
      <c r="E54" s="11" t="s">
        <v>172</v>
      </c>
      <c r="F54" s="11" t="s">
        <v>11</v>
      </c>
      <c r="G54" s="11" t="s">
        <v>173</v>
      </c>
      <c r="H54" s="11" t="s">
        <v>174</v>
      </c>
      <c r="I54" s="11" t="s">
        <v>175</v>
      </c>
    </row>
    <row r="55" spans="1:9">
      <c r="A55" s="11">
        <v>1</v>
      </c>
      <c r="B55" s="11" t="s">
        <v>176</v>
      </c>
      <c r="C55" s="12">
        <v>43847</v>
      </c>
      <c r="D55" s="11" t="s">
        <v>8</v>
      </c>
      <c r="E55" s="12">
        <v>44005</v>
      </c>
      <c r="F55" s="11" t="s">
        <v>9</v>
      </c>
      <c r="G55" s="11">
        <v>392941</v>
      </c>
      <c r="H55" s="11">
        <v>39294</v>
      </c>
      <c r="I55" s="11">
        <v>39294</v>
      </c>
    </row>
    <row r="56" spans="1:9" ht="30">
      <c r="A56" s="11" t="s">
        <v>0</v>
      </c>
      <c r="B56" s="11" t="s">
        <v>1</v>
      </c>
      <c r="C56" s="11"/>
      <c r="D56" s="11"/>
      <c r="E56" s="11"/>
      <c r="F56" s="11" t="s">
        <v>2</v>
      </c>
      <c r="G56" s="11" t="s">
        <v>167</v>
      </c>
      <c r="H56" s="11" t="s">
        <v>168</v>
      </c>
      <c r="I56" s="11" t="s">
        <v>169</v>
      </c>
    </row>
    <row r="57" spans="1:9" ht="45">
      <c r="A57" s="14">
        <v>9</v>
      </c>
      <c r="B57" s="14" t="s">
        <v>26</v>
      </c>
      <c r="C57" s="14"/>
      <c r="D57" s="14"/>
      <c r="E57" s="14"/>
      <c r="F57" s="14" t="s">
        <v>27</v>
      </c>
      <c r="G57" s="14">
        <v>66400</v>
      </c>
      <c r="H57" s="14">
        <v>1328</v>
      </c>
      <c r="I57" s="14">
        <v>1328</v>
      </c>
    </row>
    <row r="58" spans="1:9" ht="60">
      <c r="A58" s="11" t="s">
        <v>0</v>
      </c>
      <c r="B58" s="11" t="s">
        <v>170</v>
      </c>
      <c r="C58" s="11" t="s">
        <v>5</v>
      </c>
      <c r="D58" s="11" t="s">
        <v>171</v>
      </c>
      <c r="E58" s="11" t="s">
        <v>172</v>
      </c>
      <c r="F58" s="11" t="s">
        <v>11</v>
      </c>
      <c r="G58" s="11" t="s">
        <v>173</v>
      </c>
      <c r="H58" s="11" t="s">
        <v>174</v>
      </c>
      <c r="I58" s="11" t="s">
        <v>175</v>
      </c>
    </row>
    <row r="59" spans="1:9">
      <c r="A59" s="11">
        <v>1</v>
      </c>
      <c r="B59" s="11" t="s">
        <v>7</v>
      </c>
      <c r="C59" s="12">
        <v>43843</v>
      </c>
      <c r="D59" s="11" t="s">
        <v>8</v>
      </c>
      <c r="E59" s="12">
        <v>44046</v>
      </c>
      <c r="F59" s="11" t="s">
        <v>9</v>
      </c>
      <c r="G59" s="11">
        <v>66400</v>
      </c>
      <c r="H59" s="11">
        <v>1328</v>
      </c>
      <c r="I59" s="11">
        <v>1328</v>
      </c>
    </row>
    <row r="60" spans="1:9" ht="30">
      <c r="A60" s="11" t="s">
        <v>0</v>
      </c>
      <c r="B60" s="11" t="s">
        <v>1</v>
      </c>
      <c r="C60" s="11"/>
      <c r="D60" s="11"/>
      <c r="E60" s="11"/>
      <c r="F60" s="11" t="s">
        <v>2</v>
      </c>
      <c r="G60" s="11" t="s">
        <v>167</v>
      </c>
      <c r="H60" s="11" t="s">
        <v>168</v>
      </c>
      <c r="I60" s="11" t="s">
        <v>169</v>
      </c>
    </row>
    <row r="61" spans="1:9" ht="45">
      <c r="A61" s="14">
        <v>10</v>
      </c>
      <c r="B61" s="14" t="s">
        <v>28</v>
      </c>
      <c r="C61" s="14"/>
      <c r="D61" s="14"/>
      <c r="E61" s="14"/>
      <c r="F61" s="14" t="s">
        <v>29</v>
      </c>
      <c r="G61" s="14">
        <v>51492.1</v>
      </c>
      <c r="H61" s="14">
        <v>1029.8399999999999</v>
      </c>
      <c r="I61" s="14">
        <v>1029.8399999999999</v>
      </c>
    </row>
    <row r="62" spans="1:9" ht="60">
      <c r="A62" s="11" t="s">
        <v>0</v>
      </c>
      <c r="B62" s="11" t="s">
        <v>170</v>
      </c>
      <c r="C62" s="11" t="s">
        <v>5</v>
      </c>
      <c r="D62" s="11" t="s">
        <v>171</v>
      </c>
      <c r="E62" s="11" t="s">
        <v>172</v>
      </c>
      <c r="F62" s="11" t="s">
        <v>11</v>
      </c>
      <c r="G62" s="11" t="s">
        <v>173</v>
      </c>
      <c r="H62" s="11" t="s">
        <v>174</v>
      </c>
      <c r="I62" s="11" t="s">
        <v>175</v>
      </c>
    </row>
    <row r="63" spans="1:9">
      <c r="A63" s="11">
        <v>1</v>
      </c>
      <c r="B63" s="11" t="s">
        <v>7</v>
      </c>
      <c r="C63" s="12">
        <v>43733</v>
      </c>
      <c r="D63" s="11" t="s">
        <v>8</v>
      </c>
      <c r="E63" s="12">
        <v>43772</v>
      </c>
      <c r="F63" s="11" t="s">
        <v>9</v>
      </c>
      <c r="G63" s="11">
        <v>51492.1</v>
      </c>
      <c r="H63" s="11">
        <v>1029.8399999999999</v>
      </c>
      <c r="I63" s="11">
        <v>1029.8399999999999</v>
      </c>
    </row>
    <row r="64" spans="1:9" ht="30">
      <c r="A64" s="11" t="s">
        <v>0</v>
      </c>
      <c r="B64" s="11" t="s">
        <v>1</v>
      </c>
      <c r="C64" s="11"/>
      <c r="D64" s="11"/>
      <c r="E64" s="11"/>
      <c r="F64" s="11" t="s">
        <v>2</v>
      </c>
      <c r="G64" s="11" t="s">
        <v>167</v>
      </c>
      <c r="H64" s="11" t="s">
        <v>168</v>
      </c>
      <c r="I64" s="11" t="s">
        <v>169</v>
      </c>
    </row>
    <row r="65" spans="1:9" ht="30">
      <c r="A65" s="14">
        <v>11</v>
      </c>
      <c r="B65" s="14" t="s">
        <v>30</v>
      </c>
      <c r="C65" s="14"/>
      <c r="D65" s="14"/>
      <c r="E65" s="14"/>
      <c r="F65" s="14" t="s">
        <v>31</v>
      </c>
      <c r="G65" s="14">
        <v>1210160</v>
      </c>
      <c r="H65" s="14">
        <v>24204</v>
      </c>
      <c r="I65" s="14">
        <v>24204</v>
      </c>
    </row>
    <row r="66" spans="1:9" ht="60">
      <c r="A66" s="11" t="s">
        <v>0</v>
      </c>
      <c r="B66" s="11" t="s">
        <v>170</v>
      </c>
      <c r="C66" s="11" t="s">
        <v>5</v>
      </c>
      <c r="D66" s="11" t="s">
        <v>171</v>
      </c>
      <c r="E66" s="11" t="s">
        <v>172</v>
      </c>
      <c r="F66" s="11" t="s">
        <v>11</v>
      </c>
      <c r="G66" s="11" t="s">
        <v>173</v>
      </c>
      <c r="H66" s="11" t="s">
        <v>174</v>
      </c>
      <c r="I66" s="11" t="s">
        <v>175</v>
      </c>
    </row>
    <row r="67" spans="1:9">
      <c r="A67" s="11">
        <v>1</v>
      </c>
      <c r="B67" s="11" t="s">
        <v>7</v>
      </c>
      <c r="C67" s="12">
        <v>43902</v>
      </c>
      <c r="D67" s="11" t="s">
        <v>8</v>
      </c>
      <c r="E67" s="12">
        <v>44012</v>
      </c>
      <c r="F67" s="11" t="s">
        <v>9</v>
      </c>
      <c r="G67" s="11">
        <v>1210160</v>
      </c>
      <c r="H67" s="11">
        <v>24204</v>
      </c>
      <c r="I67" s="11">
        <v>24204</v>
      </c>
    </row>
    <row r="68" spans="1:9" ht="30">
      <c r="A68" s="11" t="s">
        <v>0</v>
      </c>
      <c r="B68" s="11" t="s">
        <v>1</v>
      </c>
      <c r="C68" s="11"/>
      <c r="D68" s="11"/>
      <c r="E68" s="11"/>
      <c r="F68" s="11" t="s">
        <v>2</v>
      </c>
      <c r="G68" s="11" t="s">
        <v>167</v>
      </c>
      <c r="H68" s="11" t="s">
        <v>168</v>
      </c>
      <c r="I68" s="11" t="s">
        <v>169</v>
      </c>
    </row>
    <row r="69" spans="1:9" ht="60">
      <c r="A69" s="14">
        <v>12</v>
      </c>
      <c r="B69" s="14" t="s">
        <v>32</v>
      </c>
      <c r="C69" s="14"/>
      <c r="D69" s="14"/>
      <c r="E69" s="14"/>
      <c r="F69" s="14" t="s">
        <v>33</v>
      </c>
      <c r="G69" s="56">
        <v>1449654</v>
      </c>
      <c r="H69" s="14">
        <v>28994</v>
      </c>
      <c r="I69" s="14">
        <v>28994</v>
      </c>
    </row>
    <row r="70" spans="1:9" ht="60">
      <c r="A70" s="11" t="s">
        <v>0</v>
      </c>
      <c r="B70" s="11" t="s">
        <v>170</v>
      </c>
      <c r="C70" s="11" t="s">
        <v>5</v>
      </c>
      <c r="D70" s="11" t="s">
        <v>171</v>
      </c>
      <c r="E70" s="11" t="s">
        <v>172</v>
      </c>
      <c r="F70" s="11" t="s">
        <v>11</v>
      </c>
      <c r="G70" s="11" t="s">
        <v>173</v>
      </c>
      <c r="H70" s="11" t="s">
        <v>174</v>
      </c>
      <c r="I70" s="11" t="s">
        <v>175</v>
      </c>
    </row>
    <row r="71" spans="1:9">
      <c r="A71" s="11">
        <v>1</v>
      </c>
      <c r="B71" s="11" t="s">
        <v>7</v>
      </c>
      <c r="C71" s="12">
        <v>43837</v>
      </c>
      <c r="D71" s="11" t="s">
        <v>8</v>
      </c>
      <c r="E71" s="12">
        <v>44005</v>
      </c>
      <c r="F71" s="11" t="s">
        <v>9</v>
      </c>
      <c r="G71" s="39">
        <v>62766</v>
      </c>
      <c r="H71" s="11">
        <v>1256</v>
      </c>
      <c r="I71" s="11">
        <v>1256</v>
      </c>
    </row>
    <row r="72" spans="1:9">
      <c r="A72" s="11">
        <v>2</v>
      </c>
      <c r="B72" s="11" t="s">
        <v>7</v>
      </c>
      <c r="C72" s="12">
        <v>43830</v>
      </c>
      <c r="D72" s="11" t="s">
        <v>8</v>
      </c>
      <c r="E72" s="12">
        <v>43855</v>
      </c>
      <c r="F72" s="11" t="s">
        <v>9</v>
      </c>
      <c r="G72" s="39">
        <v>347748</v>
      </c>
      <c r="H72" s="11">
        <v>6955</v>
      </c>
      <c r="I72" s="11">
        <v>6955</v>
      </c>
    </row>
    <row r="73" spans="1:9">
      <c r="A73" s="11">
        <v>3</v>
      </c>
      <c r="B73" s="11" t="s">
        <v>7</v>
      </c>
      <c r="C73" s="12">
        <v>43823</v>
      </c>
      <c r="D73" s="11" t="s">
        <v>8</v>
      </c>
      <c r="E73" s="12">
        <v>43855</v>
      </c>
      <c r="F73" s="11" t="s">
        <v>9</v>
      </c>
      <c r="G73" s="39">
        <v>277200</v>
      </c>
      <c r="H73" s="11">
        <v>5544</v>
      </c>
      <c r="I73" s="11">
        <v>5544</v>
      </c>
    </row>
    <row r="74" spans="1:9">
      <c r="A74" s="11">
        <v>4</v>
      </c>
      <c r="B74" s="11" t="s">
        <v>7</v>
      </c>
      <c r="C74" s="12">
        <v>43802</v>
      </c>
      <c r="D74" s="11" t="s">
        <v>8</v>
      </c>
      <c r="E74" s="12">
        <v>43855</v>
      </c>
      <c r="F74" s="11" t="s">
        <v>9</v>
      </c>
      <c r="G74" s="39">
        <v>761940</v>
      </c>
      <c r="H74" s="11">
        <v>15239</v>
      </c>
      <c r="I74" s="11">
        <v>15239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FDFA4A-2CB1-465D-9FD9-087FFC928004}">
  <dimension ref="A3:J43"/>
  <sheetViews>
    <sheetView tabSelected="1" topLeftCell="A16" zoomScale="70" zoomScaleNormal="70" workbookViewId="0">
      <selection activeCell="B30" sqref="B30"/>
    </sheetView>
  </sheetViews>
  <sheetFormatPr defaultRowHeight="15"/>
  <cols>
    <col min="1" max="1" width="64" bestFit="1" customWidth="1"/>
    <col min="2" max="2" width="20.28515625" bestFit="1" customWidth="1"/>
    <col min="3" max="4" width="20.28515625" customWidth="1"/>
    <col min="5" max="5" width="5.5703125" bestFit="1" customWidth="1"/>
    <col min="6" max="6" width="60.28515625" bestFit="1" customWidth="1"/>
    <col min="7" max="7" width="15.7109375" hidden="1" customWidth="1"/>
    <col min="8" max="8" width="19" bestFit="1" customWidth="1"/>
  </cols>
  <sheetData>
    <row r="3" spans="1:4">
      <c r="A3" s="53" t="s">
        <v>208</v>
      </c>
      <c r="B3" t="s">
        <v>219</v>
      </c>
    </row>
    <row r="4" spans="1:4">
      <c r="A4" s="54" t="s">
        <v>32</v>
      </c>
      <c r="B4" s="1">
        <v>1449654</v>
      </c>
      <c r="C4" s="1"/>
      <c r="D4" s="1"/>
    </row>
    <row r="5" spans="1:4">
      <c r="A5" s="54" t="s">
        <v>209</v>
      </c>
      <c r="B5" s="1">
        <v>146250</v>
      </c>
      <c r="C5" s="1"/>
      <c r="D5" s="1"/>
    </row>
    <row r="6" spans="1:4">
      <c r="A6" s="54" t="s">
        <v>210</v>
      </c>
      <c r="B6" s="1">
        <v>7260</v>
      </c>
      <c r="C6" s="1"/>
      <c r="D6" s="1"/>
    </row>
    <row r="7" spans="1:4">
      <c r="A7" s="54" t="s">
        <v>211</v>
      </c>
      <c r="B7" s="1">
        <v>92438</v>
      </c>
      <c r="C7" s="1"/>
      <c r="D7" s="1"/>
    </row>
    <row r="8" spans="1:4">
      <c r="A8" s="54" t="s">
        <v>12</v>
      </c>
      <c r="B8" s="1">
        <v>2868554</v>
      </c>
      <c r="C8" s="1"/>
      <c r="D8" s="1"/>
    </row>
    <row r="9" spans="1:4">
      <c r="A9" s="54" t="s">
        <v>212</v>
      </c>
      <c r="B9" s="1">
        <v>215840</v>
      </c>
      <c r="C9" s="1"/>
      <c r="D9" s="1"/>
    </row>
    <row r="10" spans="1:4">
      <c r="A10" s="54" t="s">
        <v>14</v>
      </c>
      <c r="B10" s="1">
        <v>1324693</v>
      </c>
      <c r="C10" s="1"/>
      <c r="D10" s="1"/>
    </row>
    <row r="11" spans="1:4">
      <c r="A11" s="54" t="s">
        <v>213</v>
      </c>
      <c r="B11" s="1">
        <v>33470</v>
      </c>
      <c r="C11" s="1"/>
      <c r="D11" s="1"/>
    </row>
    <row r="12" spans="1:4">
      <c r="A12" s="54" t="s">
        <v>20</v>
      </c>
      <c r="B12" s="1">
        <v>500000</v>
      </c>
      <c r="C12" s="1"/>
      <c r="D12" s="1"/>
    </row>
    <row r="13" spans="1:4">
      <c r="A13" s="54" t="s">
        <v>214</v>
      </c>
      <c r="B13" s="1">
        <v>297264</v>
      </c>
      <c r="C13" s="1"/>
      <c r="D13" s="1"/>
    </row>
    <row r="14" spans="1:4">
      <c r="A14" s="54" t="s">
        <v>215</v>
      </c>
      <c r="B14" s="1">
        <v>440000</v>
      </c>
      <c r="C14" s="1"/>
      <c r="D14" s="1"/>
    </row>
    <row r="15" spans="1:4">
      <c r="A15" s="54" t="s">
        <v>24</v>
      </c>
      <c r="B15" s="1">
        <v>392940</v>
      </c>
      <c r="C15" s="1"/>
      <c r="D15" s="1"/>
    </row>
    <row r="16" spans="1:4">
      <c r="A16" s="54" t="s">
        <v>216</v>
      </c>
      <c r="B16" s="1">
        <v>24760</v>
      </c>
      <c r="C16" s="1"/>
      <c r="D16" s="1"/>
    </row>
    <row r="17" spans="1:8">
      <c r="A17" s="54" t="s">
        <v>217</v>
      </c>
      <c r="B17" s="1">
        <v>17500</v>
      </c>
      <c r="C17" s="1"/>
      <c r="D17" s="1"/>
    </row>
    <row r="18" spans="1:8">
      <c r="A18" s="54" t="s">
        <v>28</v>
      </c>
      <c r="B18" s="1">
        <v>51492</v>
      </c>
      <c r="C18" s="1"/>
      <c r="D18" s="1"/>
    </row>
    <row r="19" spans="1:8">
      <c r="A19" s="54" t="s">
        <v>218</v>
      </c>
      <c r="B19" s="55">
        <v>7862115</v>
      </c>
      <c r="C19" s="55"/>
      <c r="D19" s="55"/>
    </row>
    <row r="25" spans="1:8">
      <c r="A25" t="s">
        <v>220</v>
      </c>
      <c r="F25" t="s">
        <v>6</v>
      </c>
    </row>
    <row r="26" spans="1:8">
      <c r="A26" t="s">
        <v>32</v>
      </c>
      <c r="B26" s="57">
        <v>1449654</v>
      </c>
      <c r="C26" s="57">
        <f>H37</f>
        <v>1449654</v>
      </c>
      <c r="D26" s="57">
        <f>B26-C26</f>
        <v>0</v>
      </c>
    </row>
    <row r="27" spans="1:8">
      <c r="A27" t="s">
        <v>209</v>
      </c>
      <c r="B27" s="1">
        <v>146250</v>
      </c>
      <c r="C27" s="1"/>
      <c r="D27" s="57">
        <f t="shared" ref="D27:D41" si="0">B27-C27</f>
        <v>146250</v>
      </c>
      <c r="E27">
        <v>2</v>
      </c>
      <c r="F27" t="s">
        <v>12</v>
      </c>
      <c r="G27" t="s">
        <v>13</v>
      </c>
      <c r="H27" s="57">
        <v>1584753</v>
      </c>
    </row>
    <row r="28" spans="1:8">
      <c r="A28" t="s">
        <v>210</v>
      </c>
      <c r="B28" s="1">
        <v>7260</v>
      </c>
      <c r="C28" s="1"/>
      <c r="D28" s="57">
        <f t="shared" si="0"/>
        <v>7260</v>
      </c>
      <c r="E28">
        <v>3</v>
      </c>
      <c r="F28" t="s">
        <v>14</v>
      </c>
      <c r="G28" t="s">
        <v>15</v>
      </c>
      <c r="H28" s="57">
        <v>1564846</v>
      </c>
    </row>
    <row r="29" spans="1:8">
      <c r="A29" t="s">
        <v>211</v>
      </c>
      <c r="B29" s="1">
        <v>92438</v>
      </c>
      <c r="C29" s="1"/>
      <c r="D29" s="57">
        <f t="shared" si="0"/>
        <v>92438</v>
      </c>
    </row>
    <row r="30" spans="1:8">
      <c r="A30" t="s">
        <v>12</v>
      </c>
      <c r="B30" s="57">
        <v>2868554</v>
      </c>
      <c r="C30" s="57">
        <f>H36+H27</f>
        <v>2794913</v>
      </c>
      <c r="D30" s="57">
        <f t="shared" si="0"/>
        <v>73641</v>
      </c>
      <c r="E30">
        <v>5</v>
      </c>
      <c r="F30" t="s">
        <v>18</v>
      </c>
      <c r="G30" t="s">
        <v>19</v>
      </c>
      <c r="H30" s="57">
        <v>36809</v>
      </c>
    </row>
    <row r="31" spans="1:8">
      <c r="A31" t="s">
        <v>212</v>
      </c>
      <c r="B31" s="57">
        <v>215840</v>
      </c>
      <c r="C31" s="74">
        <f>H28</f>
        <v>1564846</v>
      </c>
      <c r="D31" s="57"/>
      <c r="E31">
        <v>6</v>
      </c>
      <c r="F31" t="s">
        <v>20</v>
      </c>
      <c r="G31" t="s">
        <v>21</v>
      </c>
      <c r="H31" s="57">
        <v>500000</v>
      </c>
    </row>
    <row r="32" spans="1:8">
      <c r="A32" t="s">
        <v>14</v>
      </c>
      <c r="B32" s="57">
        <v>1324693</v>
      </c>
      <c r="C32" s="74"/>
      <c r="D32" s="57"/>
      <c r="E32">
        <v>7</v>
      </c>
      <c r="F32" t="s">
        <v>22</v>
      </c>
      <c r="G32" t="s">
        <v>23</v>
      </c>
      <c r="H32" s="57">
        <v>297264</v>
      </c>
    </row>
    <row r="33" spans="1:10">
      <c r="A33" t="s">
        <v>213</v>
      </c>
      <c r="B33" s="57">
        <v>33470</v>
      </c>
      <c r="C33" s="57">
        <f>H30</f>
        <v>36809</v>
      </c>
      <c r="D33" s="57">
        <f t="shared" si="0"/>
        <v>-3339</v>
      </c>
      <c r="E33">
        <v>8</v>
      </c>
      <c r="F33" t="s">
        <v>24</v>
      </c>
      <c r="G33" t="s">
        <v>25</v>
      </c>
      <c r="H33" s="57">
        <v>392941</v>
      </c>
    </row>
    <row r="34" spans="1:10">
      <c r="A34" t="s">
        <v>20</v>
      </c>
      <c r="B34" s="57">
        <v>500000</v>
      </c>
      <c r="C34" s="57">
        <f>H31</f>
        <v>500000</v>
      </c>
      <c r="D34" s="57">
        <f t="shared" si="0"/>
        <v>0</v>
      </c>
      <c r="E34">
        <v>9</v>
      </c>
      <c r="F34" t="s">
        <v>26</v>
      </c>
      <c r="G34" t="s">
        <v>27</v>
      </c>
      <c r="H34" s="57">
        <v>66400</v>
      </c>
      <c r="J34" t="s">
        <v>161</v>
      </c>
    </row>
    <row r="35" spans="1:10">
      <c r="A35" t="s">
        <v>214</v>
      </c>
      <c r="B35" s="57">
        <v>297264</v>
      </c>
      <c r="C35" s="57">
        <f>H32</f>
        <v>297264</v>
      </c>
      <c r="D35" s="57">
        <f t="shared" si="0"/>
        <v>0</v>
      </c>
      <c r="E35">
        <v>10</v>
      </c>
      <c r="F35" t="s">
        <v>28</v>
      </c>
      <c r="G35" t="s">
        <v>29</v>
      </c>
      <c r="H35" s="57">
        <v>51492.1</v>
      </c>
    </row>
    <row r="36" spans="1:10">
      <c r="A36" t="s">
        <v>215</v>
      </c>
      <c r="B36" s="1">
        <v>440000</v>
      </c>
      <c r="C36" s="1"/>
      <c r="D36" s="57">
        <f t="shared" si="0"/>
        <v>440000</v>
      </c>
      <c r="E36">
        <v>11</v>
      </c>
      <c r="F36" t="s">
        <v>30</v>
      </c>
      <c r="G36" t="s">
        <v>31</v>
      </c>
      <c r="H36" s="57">
        <v>1210160</v>
      </c>
    </row>
    <row r="37" spans="1:10">
      <c r="A37" t="s">
        <v>24</v>
      </c>
      <c r="B37" s="57">
        <v>392940</v>
      </c>
      <c r="C37" s="57">
        <f>H33</f>
        <v>392941</v>
      </c>
      <c r="D37" s="57">
        <f t="shared" si="0"/>
        <v>-1</v>
      </c>
      <c r="E37">
        <v>12</v>
      </c>
      <c r="F37" t="s">
        <v>32</v>
      </c>
      <c r="G37" t="s">
        <v>33</v>
      </c>
      <c r="H37" s="57">
        <v>1449654</v>
      </c>
    </row>
    <row r="38" spans="1:10">
      <c r="A38" t="s">
        <v>216</v>
      </c>
      <c r="B38" s="58">
        <v>24760</v>
      </c>
      <c r="C38" s="58"/>
      <c r="D38" s="57">
        <f t="shared" si="0"/>
        <v>24760</v>
      </c>
    </row>
    <row r="39" spans="1:10">
      <c r="A39" t="s">
        <v>217</v>
      </c>
      <c r="B39" s="1">
        <v>17500</v>
      </c>
      <c r="C39" s="1"/>
      <c r="D39" s="57">
        <f t="shared" si="0"/>
        <v>17500</v>
      </c>
      <c r="E39">
        <v>4</v>
      </c>
      <c r="F39" t="s">
        <v>16</v>
      </c>
      <c r="G39" t="s">
        <v>17</v>
      </c>
      <c r="H39" s="1">
        <v>1764484</v>
      </c>
    </row>
    <row r="40" spans="1:10">
      <c r="A40" t="s">
        <v>28</v>
      </c>
      <c r="B40" s="57">
        <v>51492</v>
      </c>
      <c r="C40" s="57">
        <f>H35</f>
        <v>51492.1</v>
      </c>
      <c r="D40" s="57">
        <f t="shared" si="0"/>
        <v>-9.9999999998544808E-2</v>
      </c>
      <c r="E40">
        <v>1</v>
      </c>
      <c r="F40" t="s">
        <v>3</v>
      </c>
      <c r="G40" t="s">
        <v>4</v>
      </c>
      <c r="H40" s="1">
        <v>444837</v>
      </c>
    </row>
    <row r="41" spans="1:10" ht="15.75">
      <c r="A41" s="67" t="s">
        <v>200</v>
      </c>
      <c r="B41" s="57">
        <v>66400</v>
      </c>
      <c r="C41" s="57">
        <v>66400</v>
      </c>
      <c r="D41" s="57">
        <f t="shared" si="0"/>
        <v>0</v>
      </c>
    </row>
    <row r="42" spans="1:10">
      <c r="D42" t="s">
        <v>10</v>
      </c>
    </row>
    <row r="43" spans="1:10">
      <c r="B43" s="1">
        <f>SUM(B39,B38,B36,B27,B28,B29)</f>
        <v>728208</v>
      </c>
      <c r="C43" s="1"/>
      <c r="D43" s="1"/>
    </row>
  </sheetData>
  <mergeCells count="1">
    <mergeCell ref="C31:C32"/>
  </mergeCells>
  <pageMargins left="0.7" right="0.7" top="0.75" bottom="0.75" header="0.3" footer="0.3"/>
  <pageSetup orientation="portrait" horizontalDpi="200" verticalDpi="2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26AS tds</vt:lpstr>
      <vt:lpstr>26AS-3B</vt:lpstr>
      <vt:lpstr>GSTR-3B Dump</vt:lpstr>
      <vt:lpstr>GSTR-1</vt:lpstr>
      <vt:lpstr>Sheet5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Ramoffice-04</dc:creator>
  <cp:lastModifiedBy>Ramoffice-04</cp:lastModifiedBy>
  <dcterms:created xsi:type="dcterms:W3CDTF">2015-06-05T18:17:20Z</dcterms:created>
  <dcterms:modified xsi:type="dcterms:W3CDTF">2022-02-07T13:31:07Z</dcterms:modified>
</cp:coreProperties>
</file>