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lient\DATAS\NATESAN\AY 21-22\"/>
    </mc:Choice>
  </mc:AlternateContent>
  <xr:revisionPtr revIDLastSave="0" documentId="13_ncr:1_{3FEDF192-389D-4E0D-80A6-64D364D43C0E}" xr6:coauthVersionLast="45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MEMO" sheetId="2" r:id="rId1"/>
    <sheet name="Sheet6 (2)" sheetId="1" state="hidden" r:id="rId2"/>
    <sheet name="tallybs2015-16" sheetId="8" state="hidden" r:id="rId3"/>
    <sheet name="BS" sheetId="5" r:id="rId4"/>
    <sheet name="pL " sheetId="6" r:id="rId5"/>
    <sheet name="tally pl 2015-16" sheetId="4" state="hidden" r:id="rId6"/>
    <sheet name="Sheet1" sheetId="7" state="hidden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2" l="1"/>
  <c r="G19" i="2"/>
  <c r="G17" i="5"/>
  <c r="E9" i="5" l="1"/>
  <c r="E11" i="5" s="1"/>
  <c r="E17" i="5" s="1"/>
  <c r="G14" i="6"/>
  <c r="E28" i="6" l="1"/>
  <c r="C35" i="4" l="1"/>
  <c r="F14" i="1" l="1"/>
  <c r="F18" i="1" s="1"/>
  <c r="F21" i="1" s="1"/>
  <c r="F23" i="1" s="1"/>
  <c r="G25" i="1" s="1"/>
  <c r="G31" i="1" s="1"/>
  <c r="G35" i="1" s="1"/>
  <c r="G37" i="1" s="1"/>
  <c r="G40" i="1" s="1"/>
  <c r="L27" i="1"/>
  <c r="G25" i="2" l="1"/>
  <c r="G27" i="2" s="1"/>
  <c r="G30" i="2" l="1"/>
  <c r="G29" i="2"/>
  <c r="E14" i="6"/>
  <c r="G16" i="6"/>
  <c r="G28" i="6" s="1"/>
</calcChain>
</file>

<file path=xl/sharedStrings.xml><?xml version="1.0" encoding="utf-8"?>
<sst xmlns="http://schemas.openxmlformats.org/spreadsheetml/2006/main" count="261" uniqueCount="171">
  <si>
    <t>Tax Payable</t>
  </si>
  <si>
    <t>Less: Rebate</t>
  </si>
  <si>
    <t xml:space="preserve">Tax on Above </t>
  </si>
  <si>
    <t xml:space="preserve">Total Income </t>
  </si>
  <si>
    <t>U/s 80C</t>
  </si>
  <si>
    <t>Less : Deductions u/c VI A</t>
  </si>
  <si>
    <t>Gross Total Income</t>
  </si>
  <si>
    <t>Income from Chit fund</t>
  </si>
  <si>
    <t>Income from Other sources</t>
  </si>
  <si>
    <t>Higher of above</t>
  </si>
  <si>
    <t>lic</t>
  </si>
  <si>
    <t>Profit as  per Profit and loss account</t>
  </si>
  <si>
    <t>8% of Above</t>
  </si>
  <si>
    <t>Total Gross receipts u/s 44AD</t>
  </si>
  <si>
    <t>Add: Labour charges</t>
  </si>
  <si>
    <t>Sales as per Books</t>
  </si>
  <si>
    <t>Sales as per Vat Returns</t>
  </si>
  <si>
    <t xml:space="preserve">Income from Business Of Vee Yen Tools </t>
  </si>
  <si>
    <t xml:space="preserve">Memo of Income </t>
  </si>
  <si>
    <t>CIRCLE</t>
  </si>
  <si>
    <t>16/05/1975</t>
  </si>
  <si>
    <t>DOB</t>
  </si>
  <si>
    <t>adnpv9882f16051975</t>
  </si>
  <si>
    <t>ADDRESS</t>
  </si>
  <si>
    <t>JAGANATHAN</t>
  </si>
  <si>
    <t>FATHERS NAME</t>
  </si>
  <si>
    <t>ADNPV9882F</t>
  </si>
  <si>
    <t>PAN:</t>
  </si>
  <si>
    <t>VENKATESAN</t>
  </si>
  <si>
    <t>NAME:</t>
  </si>
  <si>
    <t>Particulars</t>
  </si>
  <si>
    <t>Direct Expenses</t>
  </si>
  <si>
    <t>Consumables and Tooling Cost</t>
  </si>
  <si>
    <t>Labour Charges Paid</t>
  </si>
  <si>
    <t>Indirect Expenses</t>
  </si>
  <si>
    <t>To Purchases</t>
  </si>
  <si>
    <t>To  Gross Profit C/d</t>
  </si>
  <si>
    <t>By   Gross Profit B/d</t>
  </si>
  <si>
    <t>To Net Profit</t>
  </si>
  <si>
    <t>To Accounting Charges</t>
  </si>
  <si>
    <t>To Bank Charges &amp; Interest Expenses</t>
  </si>
  <si>
    <t>To Cutting Charges</t>
  </si>
  <si>
    <t>To Electricity Charges</t>
  </si>
  <si>
    <t>To Office Expenses</t>
  </si>
  <si>
    <t>To Petrol Expenses</t>
  </si>
  <si>
    <t>To Printing &amp; Stationery</t>
  </si>
  <si>
    <t>To Rent</t>
  </si>
  <si>
    <t>To Repairs &amp; Maintenance</t>
  </si>
  <si>
    <t>To Salary</t>
  </si>
  <si>
    <t>To Telephone Charges</t>
  </si>
  <si>
    <t>Amount</t>
  </si>
  <si>
    <t>(In Rs)</t>
  </si>
  <si>
    <t>For VEE YEN TOOLS</t>
  </si>
  <si>
    <t>Proprietor</t>
  </si>
  <si>
    <t>Venkatesan</t>
  </si>
  <si>
    <t>Place: Chennai</t>
  </si>
  <si>
    <t xml:space="preserve">Capital Account </t>
  </si>
  <si>
    <t>Add: Net Profit</t>
  </si>
  <si>
    <t>Vee Yen Tools</t>
  </si>
  <si>
    <t>Liabilities</t>
  </si>
  <si>
    <t>as at 31-Mar-2015</t>
  </si>
  <si>
    <t>Assets</t>
  </si>
  <si>
    <t>Capital Account</t>
  </si>
  <si>
    <t>Fixed Assets</t>
  </si>
  <si>
    <t>Capital</t>
  </si>
  <si>
    <t>Accmulated Depreciation</t>
  </si>
  <si>
    <t>Chit Fund</t>
  </si>
  <si>
    <t>Airconditinor</t>
  </si>
  <si>
    <t>CREDIT CARD</t>
  </si>
  <si>
    <t>Cell Phone</t>
  </si>
  <si>
    <t>Tax Refund</t>
  </si>
  <si>
    <t>Computer</t>
  </si>
  <si>
    <t>Loans (Liability)</t>
  </si>
  <si>
    <t>Cylinder Grinder Machine</t>
  </si>
  <si>
    <t>Bank OD A/c</t>
  </si>
  <si>
    <t>Lanson Toyota</t>
  </si>
  <si>
    <t>Secured Loans</t>
  </si>
  <si>
    <t>Micron Lath</t>
  </si>
  <si>
    <t>Unsecured Loans</t>
  </si>
  <si>
    <t>Milling Machine</t>
  </si>
  <si>
    <t>Current Liabilities</t>
  </si>
  <si>
    <t>Padi- House</t>
  </si>
  <si>
    <t>Duties &amp; Taxes</t>
  </si>
  <si>
    <t>Pulsar Motor Cycle</t>
  </si>
  <si>
    <t>Provisions</t>
  </si>
  <si>
    <t>Surface Grinding Machine</t>
  </si>
  <si>
    <t>Sundry Creditors</t>
  </si>
  <si>
    <t>Tools &amp; Cutting Machine</t>
  </si>
  <si>
    <t>Suspense A/c</t>
  </si>
  <si>
    <t>Current Assets</t>
  </si>
  <si>
    <t>CHEQUE PAID</t>
  </si>
  <si>
    <t>Closing Stock</t>
  </si>
  <si>
    <t>CHEQUE RECEIVED</t>
  </si>
  <si>
    <t>Sundry Debtors</t>
  </si>
  <si>
    <t>LABOUR WORKS</t>
  </si>
  <si>
    <t>Cash-in-hand</t>
  </si>
  <si>
    <t>Square Off</t>
  </si>
  <si>
    <t>Bank Accounts</t>
  </si>
  <si>
    <t>Teac Engineering</t>
  </si>
  <si>
    <t>Loans &amp; Advances</t>
  </si>
  <si>
    <t>Profit &amp; Loss A/c</t>
  </si>
  <si>
    <t>Telephone Deposits</t>
  </si>
  <si>
    <t>Opening Balance</t>
  </si>
  <si>
    <t>Diff. in Opening Balances</t>
  </si>
  <si>
    <t>Current Period</t>
  </si>
  <si>
    <t>Total</t>
  </si>
  <si>
    <t>Cash in hand</t>
  </si>
  <si>
    <t>cash at bank</t>
  </si>
  <si>
    <t>Vee Yen Tools Fy 2015-16</t>
  </si>
  <si>
    <t>1-Apr-2015 to 31-Mar-2016</t>
  </si>
  <si>
    <t>Opening Stock</t>
  </si>
  <si>
    <t>Sales Accounts</t>
  </si>
  <si>
    <t>STOCK</t>
  </si>
  <si>
    <t>Labour Charges</t>
  </si>
  <si>
    <t>Purchase Accounts</t>
  </si>
  <si>
    <t>Sales @ 5%</t>
  </si>
  <si>
    <t>Purchase5</t>
  </si>
  <si>
    <t>SALES CST</t>
  </si>
  <si>
    <t>Sales Exempted</t>
  </si>
  <si>
    <t>Gross Profit c/o</t>
  </si>
  <si>
    <t>Accounting Charges</t>
  </si>
  <si>
    <t>Gross Profit b/f</t>
  </si>
  <si>
    <t>BANK CHARGES</t>
  </si>
  <si>
    <t>BANK INTEREST</t>
  </si>
  <si>
    <t>Car Loan Interest</t>
  </si>
  <si>
    <t>conveyance</t>
  </si>
  <si>
    <t>Depreciation</t>
  </si>
  <si>
    <t>Electricity Charges</t>
  </si>
  <si>
    <t>INSURANCE CHARGES</t>
  </si>
  <si>
    <t>office Expenses</t>
  </si>
  <si>
    <t>Project Expenses</t>
  </si>
  <si>
    <t>rent</t>
  </si>
  <si>
    <t>salary</t>
  </si>
  <si>
    <t>Staff Welfare</t>
  </si>
  <si>
    <t>telephone Charges</t>
  </si>
  <si>
    <t>Nett Profit</t>
  </si>
  <si>
    <t>By Sales</t>
  </si>
  <si>
    <t>as at 31-Mar-2016</t>
  </si>
  <si>
    <t>LIC</t>
  </si>
  <si>
    <t>CAR LOAN</t>
  </si>
  <si>
    <t>Income Tax Payable</t>
  </si>
  <si>
    <t>Less: Transferred</t>
  </si>
  <si>
    <t>Tds Receivable</t>
  </si>
  <si>
    <t>COMPUTATION OF TOTAL INCOME</t>
  </si>
  <si>
    <t xml:space="preserve">Assessment Year </t>
  </si>
  <si>
    <t>8% of the TO u/s 44AD</t>
  </si>
  <si>
    <t>Date: 27.07.2019</t>
  </si>
  <si>
    <t xml:space="preserve">For Ramajayam and Associates </t>
  </si>
  <si>
    <t>Chartered Accountants</t>
  </si>
  <si>
    <t>CA J Ramajayam M com ACA DISA</t>
  </si>
  <si>
    <t>Firm No 021074S</t>
  </si>
  <si>
    <t>Mem No 248923</t>
  </si>
  <si>
    <t>By Work in Progress</t>
  </si>
  <si>
    <t>PROFIT AND LOSS ACCOUNT FOR THE YEAR ENDED 31.03.2021</t>
  </si>
  <si>
    <t>2021-22</t>
  </si>
  <si>
    <t>Closing stock</t>
  </si>
  <si>
    <t>Other assets</t>
  </si>
  <si>
    <t>Less: Drawings</t>
  </si>
  <si>
    <t xml:space="preserve">M/s . SRI SAI SARADHA ENTERPRISES </t>
  </si>
  <si>
    <t xml:space="preserve">For SRI SAI SARADHA ENTERPRISES </t>
  </si>
  <si>
    <t>NATESAN</t>
  </si>
  <si>
    <t>CDAPN4978D</t>
  </si>
  <si>
    <t xml:space="preserve">Date: </t>
  </si>
  <si>
    <t xml:space="preserve">Place: </t>
  </si>
  <si>
    <t>93/1C, PATEL ROAD, PERAMBUR, Chennai, Tamil Nadu, 600011</t>
  </si>
  <si>
    <t>93/1C, PATEL ROAD</t>
  </si>
  <si>
    <t>PERAMBUR</t>
  </si>
  <si>
    <t>Chennai-600011</t>
  </si>
  <si>
    <t xml:space="preserve">Income From Business Of 
Sri Sai Saradha Enterprises </t>
  </si>
  <si>
    <t>Net tax payable</t>
  </si>
  <si>
    <t>Balance Sheet as on 31.03.2021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</si>
</sst>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&quot;0.00"/>
    <numFmt numFmtId="172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0" fillId="0" borderId="0" xfId="0" applyBorder="1"/>
    <xf numFmtId="3" fontId="0" fillId="0" borderId="0" xfId="0" applyNumberFormat="1"/>
    <xf numFmtId="3" fontId="0" fillId="0" borderId="2" xfId="0" applyNumberFormat="1" applyBorder="1"/>
    <xf numFmtId="3" fontId="0" fillId="0" borderId="1" xfId="0" applyNumberFormat="1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 applyBorder="1"/>
    <xf numFmtId="0" fontId="5" fillId="0" borderId="0" xfId="0" applyFont="1"/>
    <xf numFmtId="0" fontId="3" fillId="0" borderId="3" xfId="0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5" xfId="0" applyFont="1" applyBorder="1"/>
    <xf numFmtId="0" fontId="4" fillId="0" borderId="6" xfId="0" applyFont="1" applyBorder="1" applyAlignment="1">
      <alignment horizontal="left"/>
    </xf>
    <xf numFmtId="3" fontId="4" fillId="0" borderId="4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4" fillId="0" borderId="5" xfId="0" applyNumberFormat="1" applyFont="1" applyBorder="1"/>
    <xf numFmtId="0" fontId="4" fillId="0" borderId="5" xfId="0" applyFont="1" applyBorder="1" applyAlignment="1">
      <alignment horizontal="right"/>
    </xf>
    <xf numFmtId="3" fontId="6" fillId="0" borderId="7" xfId="0" applyNumberFormat="1" applyFont="1" applyBorder="1"/>
    <xf numFmtId="3" fontId="6" fillId="0" borderId="7" xfId="0" applyNumberFormat="1" applyFont="1" applyBorder="1" applyAlignment="1">
      <alignment horizontal="right"/>
    </xf>
    <xf numFmtId="0" fontId="8" fillId="0" borderId="8" xfId="0" applyFont="1" applyBorder="1" applyAlignment="1">
      <alignment horizontal="left" vertical="top" indent="2"/>
    </xf>
    <xf numFmtId="0" fontId="8" fillId="0" borderId="2" xfId="0" applyFont="1" applyBorder="1" applyAlignment="1">
      <alignment horizontal="left" vertical="top" indent="2"/>
    </xf>
    <xf numFmtId="0" fontId="8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164" fontId="8" fillId="0" borderId="0" xfId="0" applyNumberFormat="1" applyFont="1" applyAlignment="1">
      <alignment horizontal="right" vertical="top"/>
    </xf>
    <xf numFmtId="0" fontId="8" fillId="0" borderId="9" xfId="0" applyFont="1" applyBorder="1" applyAlignment="1">
      <alignment vertical="top"/>
    </xf>
    <xf numFmtId="0" fontId="10" fillId="0" borderId="0" xfId="0" applyFont="1" applyAlignment="1">
      <alignment horizontal="left" vertical="top" indent="1"/>
    </xf>
    <xf numFmtId="164" fontId="10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10" fillId="0" borderId="10" xfId="0" applyFont="1" applyBorder="1" applyAlignment="1">
      <alignment horizontal="left" vertical="top" indent="1"/>
    </xf>
    <xf numFmtId="164" fontId="10" fillId="0" borderId="2" xfId="0" applyNumberFormat="1" applyFont="1" applyBorder="1" applyAlignment="1">
      <alignment horizontal="right" vertical="top"/>
    </xf>
    <xf numFmtId="0" fontId="9" fillId="0" borderId="0" xfId="0" applyFont="1" applyAlignment="1">
      <alignment horizontal="left" vertical="top" indent="1"/>
    </xf>
    <xf numFmtId="0" fontId="8" fillId="0" borderId="10" xfId="0" applyFont="1" applyBorder="1" applyAlignment="1">
      <alignment vertical="top"/>
    </xf>
    <xf numFmtId="0" fontId="9" fillId="0" borderId="10" xfId="0" applyFont="1" applyBorder="1" applyAlignment="1">
      <alignment horizontal="left" vertical="top" indent="1"/>
    </xf>
    <xf numFmtId="0" fontId="10" fillId="0" borderId="2" xfId="0" applyFont="1" applyBorder="1" applyAlignment="1">
      <alignment horizontal="right" vertical="top"/>
    </xf>
    <xf numFmtId="0" fontId="9" fillId="0" borderId="10" xfId="0" applyFont="1" applyBorder="1" applyAlignment="1">
      <alignment vertical="top"/>
    </xf>
    <xf numFmtId="164" fontId="10" fillId="0" borderId="0" xfId="0" applyNumberFormat="1" applyFont="1" applyBorder="1" applyAlignment="1">
      <alignment horizontal="right" vertical="top"/>
    </xf>
    <xf numFmtId="0" fontId="11" fillId="0" borderId="0" xfId="0" applyFont="1" applyAlignment="1">
      <alignment vertical="top"/>
    </xf>
    <xf numFmtId="0" fontId="12" fillId="0" borderId="11" xfId="0" applyFont="1" applyBorder="1" applyAlignment="1">
      <alignment horizontal="left" vertical="top" indent="2"/>
    </xf>
    <xf numFmtId="0" fontId="13" fillId="0" borderId="11" xfId="0" applyFont="1" applyBorder="1" applyAlignment="1">
      <alignment horizontal="right" vertical="top"/>
    </xf>
    <xf numFmtId="164" fontId="12" fillId="0" borderId="11" xfId="0" applyNumberFormat="1" applyFont="1" applyBorder="1" applyAlignment="1">
      <alignment horizontal="right" vertical="top"/>
    </xf>
    <xf numFmtId="0" fontId="12" fillId="0" borderId="12" xfId="0" applyFont="1" applyBorder="1" applyAlignment="1">
      <alignment horizontal="left" vertical="top" indent="2"/>
    </xf>
    <xf numFmtId="0" fontId="13" fillId="0" borderId="13" xfId="0" applyFont="1" applyBorder="1" applyAlignment="1">
      <alignment horizontal="right" vertical="top"/>
    </xf>
    <xf numFmtId="164" fontId="12" fillId="0" borderId="13" xfId="0" applyNumberFormat="1" applyFont="1" applyBorder="1" applyAlignment="1">
      <alignment horizontal="right" vertical="top"/>
    </xf>
    <xf numFmtId="3" fontId="1" fillId="0" borderId="0" xfId="0" applyNumberFormat="1" applyFont="1"/>
    <xf numFmtId="0" fontId="8" fillId="0" borderId="9" xfId="0" applyFont="1" applyBorder="1" applyAlignment="1">
      <alignment horizontal="left" vertical="top" indent="2"/>
    </xf>
    <xf numFmtId="0" fontId="12" fillId="0" borderId="2" xfId="0" applyFont="1" applyBorder="1" applyAlignment="1">
      <alignment horizontal="left" vertical="top" indent="2"/>
    </xf>
    <xf numFmtId="0" fontId="12" fillId="0" borderId="16" xfId="0" applyFont="1" applyBorder="1" applyAlignment="1">
      <alignment horizontal="left" vertical="top" indent="2"/>
    </xf>
    <xf numFmtId="0" fontId="10" fillId="0" borderId="8" xfId="0" applyFont="1" applyBorder="1" applyAlignment="1">
      <alignment horizontal="right" vertical="top"/>
    </xf>
    <xf numFmtId="164" fontId="8" fillId="0" borderId="14" xfId="0" applyNumberFormat="1" applyFont="1" applyBorder="1" applyAlignment="1">
      <alignment horizontal="right" vertical="top"/>
    </xf>
    <xf numFmtId="0" fontId="8" fillId="0" borderId="17" xfId="0" applyFont="1" applyBorder="1" applyAlignment="1">
      <alignment horizontal="right" vertical="top"/>
    </xf>
    <xf numFmtId="0" fontId="10" fillId="0" borderId="0" xfId="0" applyFont="1" applyBorder="1" applyAlignment="1">
      <alignment horizontal="right" vertical="top"/>
    </xf>
    <xf numFmtId="164" fontId="8" fillId="0" borderId="17" xfId="0" applyNumberFormat="1" applyFont="1" applyBorder="1" applyAlignment="1">
      <alignment horizontal="right" vertical="top"/>
    </xf>
    <xf numFmtId="0" fontId="14" fillId="0" borderId="0" xfId="0" applyFont="1" applyAlignment="1">
      <alignment vertical="top"/>
    </xf>
    <xf numFmtId="164" fontId="14" fillId="0" borderId="17" xfId="0" applyNumberFormat="1" applyFont="1" applyBorder="1" applyAlignment="1">
      <alignment horizontal="right" vertical="top"/>
    </xf>
    <xf numFmtId="164" fontId="8" fillId="0" borderId="13" xfId="0" applyNumberFormat="1" applyFont="1" applyBorder="1" applyAlignment="1">
      <alignment horizontal="right" vertical="top"/>
    </xf>
    <xf numFmtId="0" fontId="14" fillId="0" borderId="10" xfId="0" applyFont="1" applyBorder="1" applyAlignment="1">
      <alignment vertical="top"/>
    </xf>
    <xf numFmtId="164" fontId="14" fillId="0" borderId="0" xfId="0" applyNumberFormat="1" applyFont="1" applyAlignment="1">
      <alignment horizontal="right" vertical="top"/>
    </xf>
    <xf numFmtId="0" fontId="8" fillId="0" borderId="13" xfId="0" applyFont="1" applyBorder="1" applyAlignment="1">
      <alignment horizontal="left" vertical="top" indent="2"/>
    </xf>
    <xf numFmtId="0" fontId="10" fillId="0" borderId="13" xfId="0" applyFont="1" applyBorder="1" applyAlignment="1">
      <alignment horizontal="right" vertical="top"/>
    </xf>
    <xf numFmtId="164" fontId="8" fillId="0" borderId="18" xfId="0" applyNumberFormat="1" applyFont="1" applyBorder="1" applyAlignment="1">
      <alignment horizontal="right" vertical="top"/>
    </xf>
    <xf numFmtId="0" fontId="8" fillId="0" borderId="12" xfId="0" applyFont="1" applyBorder="1" applyAlignment="1">
      <alignment horizontal="left" vertical="top" indent="2"/>
    </xf>
    <xf numFmtId="164" fontId="10" fillId="2" borderId="0" xfId="0" applyNumberFormat="1" applyFont="1" applyFill="1" applyBorder="1" applyAlignment="1">
      <alignment horizontal="right" vertical="top"/>
    </xf>
    <xf numFmtId="164" fontId="10" fillId="0" borderId="2" xfId="0" applyNumberFormat="1" applyFont="1" applyFill="1" applyBorder="1" applyAlignment="1">
      <alignment horizontal="right" vertical="top"/>
    </xf>
    <xf numFmtId="164" fontId="10" fillId="0" borderId="0" xfId="0" applyNumberFormat="1" applyFont="1" applyFill="1" applyBorder="1" applyAlignment="1">
      <alignment horizontal="right" vertical="top"/>
    </xf>
    <xf numFmtId="164" fontId="0" fillId="0" borderId="0" xfId="0" applyNumberFormat="1"/>
    <xf numFmtId="0" fontId="12" fillId="0" borderId="13" xfId="0" applyFont="1" applyBorder="1" applyAlignment="1">
      <alignment horizontal="left" vertical="top" indent="2"/>
    </xf>
    <xf numFmtId="0" fontId="12" fillId="0" borderId="19" xfId="0" applyFont="1" applyBorder="1" applyAlignment="1">
      <alignment horizontal="left" vertical="top" indent="2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6" fillId="0" borderId="5" xfId="0" applyFont="1" applyFill="1" applyBorder="1" applyAlignment="1">
      <alignment horizontal="left"/>
    </xf>
    <xf numFmtId="0" fontId="8" fillId="0" borderId="8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172" fontId="0" fillId="0" borderId="0" xfId="1" applyNumberFormat="1" applyFont="1"/>
    <xf numFmtId="172" fontId="4" fillId="0" borderId="5" xfId="1" applyNumberFormat="1" applyFont="1" applyBorder="1" applyAlignment="1">
      <alignment horizontal="right"/>
    </xf>
    <xf numFmtId="172" fontId="4" fillId="0" borderId="6" xfId="1" applyNumberFormat="1" applyFont="1" applyBorder="1" applyAlignment="1">
      <alignment horizontal="right"/>
    </xf>
    <xf numFmtId="0" fontId="0" fillId="0" borderId="0" xfId="0" applyAlignment="1">
      <alignment wrapText="1"/>
    </xf>
    <xf numFmtId="3" fontId="0" fillId="0" borderId="13" xfId="0" applyNumberFormat="1" applyBorder="1"/>
    <xf numFmtId="3" fontId="5" fillId="0" borderId="0" xfId="0" applyNumberFormat="1" applyFont="1" applyBorder="1"/>
    <xf numFmtId="3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RAM/OneDrive/client/CLIENT%20DATA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 DATABASE"/>
      <sheetName val="2012-13"/>
      <sheetName val="Sheet3"/>
      <sheetName val="Sheet2"/>
      <sheetName val="Sheet4"/>
      <sheetName val="gm "/>
      <sheetName val="ST DATABASE"/>
      <sheetName val="Sheet1"/>
      <sheetName val="v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C15">
            <v>998494</v>
          </cell>
          <cell r="K15">
            <v>396375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E3:J30"/>
  <sheetViews>
    <sheetView tabSelected="1" topLeftCell="C1" workbookViewId="0">
      <selection activeCell="M4" sqref="M4"/>
    </sheetView>
  </sheetViews>
  <sheetFormatPr defaultRowHeight="15" x14ac:dyDescent="0.25"/>
  <cols>
    <col min="5" max="5" width="33.140625" bestFit="1" customWidth="1"/>
    <col min="6" max="6" width="16.140625" customWidth="1"/>
    <col min="7" max="7" width="9.140625" style="5"/>
  </cols>
  <sheetData>
    <row r="3" spans="5:10" x14ac:dyDescent="0.25">
      <c r="E3" s="9" t="s">
        <v>29</v>
      </c>
      <c r="F3" s="52" t="s">
        <v>160</v>
      </c>
      <c r="H3" s="9"/>
      <c r="I3" s="9"/>
      <c r="J3" s="9"/>
    </row>
    <row r="4" spans="5:10" x14ac:dyDescent="0.25">
      <c r="E4" s="9" t="s">
        <v>27</v>
      </c>
      <c r="F4" s="52" t="s">
        <v>161</v>
      </c>
      <c r="G4" s="52"/>
      <c r="H4" s="9"/>
      <c r="I4" s="9"/>
      <c r="J4" s="9"/>
    </row>
    <row r="5" spans="5:10" x14ac:dyDescent="0.25">
      <c r="E5" s="9" t="s">
        <v>23</v>
      </c>
      <c r="F5" s="52" t="s">
        <v>165</v>
      </c>
      <c r="G5" s="52"/>
      <c r="H5" s="9"/>
      <c r="I5" s="9"/>
      <c r="J5" s="9"/>
    </row>
    <row r="6" spans="5:10" x14ac:dyDescent="0.25">
      <c r="E6" s="9"/>
      <c r="F6" s="9" t="s">
        <v>166</v>
      </c>
      <c r="G6" s="52"/>
      <c r="H6" s="9"/>
      <c r="I6" s="9"/>
      <c r="J6" s="9"/>
    </row>
    <row r="7" spans="5:10" x14ac:dyDescent="0.25">
      <c r="E7" s="9"/>
      <c r="F7" s="9" t="s">
        <v>167</v>
      </c>
      <c r="G7" s="52"/>
      <c r="H7" s="9"/>
      <c r="I7" s="9"/>
      <c r="J7" s="9"/>
    </row>
    <row r="8" spans="5:10" x14ac:dyDescent="0.25">
      <c r="E8" s="9" t="s">
        <v>21</v>
      </c>
      <c r="F8" s="9" t="s">
        <v>20</v>
      </c>
      <c r="G8" s="52"/>
      <c r="H8" s="9"/>
      <c r="I8" s="9"/>
      <c r="J8" s="9"/>
    </row>
    <row r="9" spans="5:10" x14ac:dyDescent="0.25">
      <c r="E9" s="9" t="s">
        <v>144</v>
      </c>
      <c r="F9" s="9" t="s">
        <v>154</v>
      </c>
      <c r="G9" s="52"/>
      <c r="H9" s="9"/>
      <c r="I9" s="9"/>
      <c r="J9" s="9"/>
    </row>
    <row r="10" spans="5:10" x14ac:dyDescent="0.25">
      <c r="E10" s="9"/>
      <c r="F10" s="9"/>
      <c r="G10" s="52"/>
      <c r="H10" s="9"/>
      <c r="I10" s="9"/>
      <c r="J10" s="9"/>
    </row>
    <row r="11" spans="5:10" x14ac:dyDescent="0.25">
      <c r="E11" s="9"/>
      <c r="F11" s="9"/>
      <c r="G11" s="52"/>
      <c r="H11" s="9"/>
      <c r="I11" s="9"/>
      <c r="J11" s="9"/>
    </row>
    <row r="12" spans="5:10" x14ac:dyDescent="0.25">
      <c r="E12" s="9" t="s">
        <v>143</v>
      </c>
      <c r="F12" s="9"/>
      <c r="G12" s="52"/>
      <c r="H12" s="9"/>
      <c r="I12" s="9"/>
      <c r="J12" s="9"/>
    </row>
    <row r="13" spans="5:10" x14ac:dyDescent="0.25">
      <c r="E13" s="9"/>
      <c r="F13" s="9"/>
      <c r="G13" s="52"/>
      <c r="H13" s="9"/>
      <c r="I13" s="9"/>
      <c r="J13" s="9"/>
    </row>
    <row r="14" spans="5:10" ht="30" x14ac:dyDescent="0.25">
      <c r="E14" s="89" t="s">
        <v>168</v>
      </c>
      <c r="F14" s="5">
        <v>756294</v>
      </c>
    </row>
    <row r="15" spans="5:10" x14ac:dyDescent="0.25">
      <c r="F15" s="5"/>
      <c r="H15" s="5"/>
    </row>
    <row r="16" spans="5:10" x14ac:dyDescent="0.25">
      <c r="E16" t="s">
        <v>145</v>
      </c>
      <c r="F16" s="5">
        <v>259031</v>
      </c>
      <c r="H16" s="5"/>
    </row>
    <row r="17" spans="5:8" x14ac:dyDescent="0.25">
      <c r="F17" s="5"/>
      <c r="H17" s="5"/>
    </row>
    <row r="18" spans="5:8" x14ac:dyDescent="0.25">
      <c r="E18" t="s">
        <v>11</v>
      </c>
      <c r="F18" s="6">
        <v>0</v>
      </c>
      <c r="H18" s="5"/>
    </row>
    <row r="19" spans="5:8" x14ac:dyDescent="0.25">
      <c r="E19" t="s">
        <v>9</v>
      </c>
      <c r="F19" s="5"/>
      <c r="G19" s="5">
        <f>SUM(F16:F18)</f>
        <v>259031</v>
      </c>
      <c r="H19" s="5"/>
    </row>
    <row r="20" spans="5:8" x14ac:dyDescent="0.25">
      <c r="F20" s="5"/>
      <c r="H20" s="5"/>
    </row>
    <row r="21" spans="5:8" x14ac:dyDescent="0.25">
      <c r="E21" t="s">
        <v>6</v>
      </c>
      <c r="F21" s="5"/>
      <c r="G21" s="5">
        <f>SUM(G19)</f>
        <v>259031</v>
      </c>
      <c r="H21" s="5"/>
    </row>
    <row r="22" spans="5:8" x14ac:dyDescent="0.25">
      <c r="E22" t="s">
        <v>5</v>
      </c>
      <c r="F22" s="5"/>
      <c r="H22" s="5"/>
    </row>
    <row r="23" spans="5:8" x14ac:dyDescent="0.25">
      <c r="E23" t="s">
        <v>4</v>
      </c>
      <c r="F23" s="5"/>
      <c r="G23" s="5">
        <v>0</v>
      </c>
      <c r="H23" s="5"/>
    </row>
    <row r="24" spans="5:8" x14ac:dyDescent="0.25">
      <c r="F24" s="5"/>
      <c r="H24" s="5"/>
    </row>
    <row r="25" spans="5:8" ht="15.75" thickBot="1" x14ac:dyDescent="0.3">
      <c r="E25" t="s">
        <v>3</v>
      </c>
      <c r="F25" s="5"/>
      <c r="G25" s="7">
        <f>+G21-G23</f>
        <v>259031</v>
      </c>
      <c r="H25" s="5"/>
    </row>
    <row r="26" spans="5:8" ht="15.75" thickTop="1" x14ac:dyDescent="0.25">
      <c r="F26" s="5"/>
      <c r="H26" s="5"/>
    </row>
    <row r="27" spans="5:8" x14ac:dyDescent="0.25">
      <c r="E27" t="s">
        <v>2</v>
      </c>
      <c r="F27" s="5"/>
      <c r="G27" s="5">
        <f>(+G25-250000)*0.05</f>
        <v>451.55</v>
      </c>
      <c r="H27" s="5"/>
    </row>
    <row r="28" spans="5:8" x14ac:dyDescent="0.25">
      <c r="F28" s="5"/>
      <c r="H28" s="5"/>
    </row>
    <row r="29" spans="5:8" x14ac:dyDescent="0.25">
      <c r="E29" t="s">
        <v>1</v>
      </c>
      <c r="F29" s="5"/>
      <c r="G29" s="6">
        <f>G27</f>
        <v>451.55</v>
      </c>
      <c r="H29" s="5"/>
    </row>
    <row r="30" spans="5:8" x14ac:dyDescent="0.25">
      <c r="E30" t="s">
        <v>169</v>
      </c>
      <c r="F30" s="5"/>
      <c r="G30" s="90">
        <f>+G27-G29</f>
        <v>0</v>
      </c>
      <c r="H30" s="5"/>
    </row>
  </sheetData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3:L40"/>
  <sheetViews>
    <sheetView topLeftCell="A4" workbookViewId="0">
      <selection activeCell="E10" sqref="E10:E11"/>
    </sheetView>
  </sheetViews>
  <sheetFormatPr defaultRowHeight="15" x14ac:dyDescent="0.25"/>
  <cols>
    <col min="5" max="5" width="33.140625" bestFit="1" customWidth="1"/>
  </cols>
  <sheetData>
    <row r="3" spans="5:10" x14ac:dyDescent="0.25">
      <c r="E3" t="s">
        <v>29</v>
      </c>
      <c r="F3" t="s">
        <v>28</v>
      </c>
    </row>
    <row r="4" spans="5:10" x14ac:dyDescent="0.25">
      <c r="E4" t="s">
        <v>27</v>
      </c>
      <c r="F4" t="s">
        <v>26</v>
      </c>
      <c r="J4" t="s">
        <v>22</v>
      </c>
    </row>
    <row r="5" spans="5:10" x14ac:dyDescent="0.25">
      <c r="E5" t="s">
        <v>25</v>
      </c>
      <c r="F5" t="s">
        <v>24</v>
      </c>
    </row>
    <row r="6" spans="5:10" x14ac:dyDescent="0.25">
      <c r="E6" t="s">
        <v>23</v>
      </c>
      <c r="F6" t="s">
        <v>22</v>
      </c>
    </row>
    <row r="7" spans="5:10" x14ac:dyDescent="0.25">
      <c r="E7" t="s">
        <v>21</v>
      </c>
      <c r="F7" t="s">
        <v>20</v>
      </c>
    </row>
    <row r="8" spans="5:10" x14ac:dyDescent="0.25">
      <c r="E8" t="s">
        <v>19</v>
      </c>
    </row>
    <row r="10" spans="5:10" x14ac:dyDescent="0.25">
      <c r="E10" t="s">
        <v>18</v>
      </c>
    </row>
    <row r="12" spans="5:10" x14ac:dyDescent="0.25">
      <c r="E12" t="s">
        <v>17</v>
      </c>
    </row>
    <row r="14" spans="5:10" x14ac:dyDescent="0.25">
      <c r="E14" t="s">
        <v>16</v>
      </c>
      <c r="F14">
        <f>+[1]vat!C15+[1]vat!K15</f>
        <v>1394869</v>
      </c>
    </row>
    <row r="16" spans="5:10" x14ac:dyDescent="0.25">
      <c r="E16" t="s">
        <v>15</v>
      </c>
      <c r="F16" s="2">
        <v>1420644</v>
      </c>
    </row>
    <row r="17" spans="5:12" x14ac:dyDescent="0.25">
      <c r="F17" s="4"/>
    </row>
    <row r="18" spans="5:12" x14ac:dyDescent="0.25">
      <c r="E18" t="s">
        <v>9</v>
      </c>
      <c r="F18">
        <f>+MAX(F14:F16)</f>
        <v>1420644</v>
      </c>
    </row>
    <row r="19" spans="5:12" x14ac:dyDescent="0.25">
      <c r="E19" t="s">
        <v>14</v>
      </c>
      <c r="F19" s="2">
        <v>912166</v>
      </c>
    </row>
    <row r="21" spans="5:12" x14ac:dyDescent="0.25">
      <c r="E21" t="s">
        <v>13</v>
      </c>
      <c r="F21">
        <f>+F18+F19</f>
        <v>2332810</v>
      </c>
    </row>
    <row r="23" spans="5:12" x14ac:dyDescent="0.25">
      <c r="E23" t="s">
        <v>12</v>
      </c>
      <c r="F23" s="3">
        <f>+F21*0.08</f>
        <v>186624.80000000002</v>
      </c>
    </row>
    <row r="24" spans="5:12" x14ac:dyDescent="0.25">
      <c r="E24" t="s">
        <v>11</v>
      </c>
      <c r="F24" s="2">
        <v>295874</v>
      </c>
      <c r="L24" t="s">
        <v>10</v>
      </c>
    </row>
    <row r="25" spans="5:12" x14ac:dyDescent="0.25">
      <c r="E25" t="s">
        <v>9</v>
      </c>
      <c r="G25" s="3">
        <f>+MAX(F23:F24)</f>
        <v>295874</v>
      </c>
      <c r="L25">
        <v>22978</v>
      </c>
    </row>
    <row r="26" spans="5:12" x14ac:dyDescent="0.25">
      <c r="L26">
        <v>4598</v>
      </c>
    </row>
    <row r="27" spans="5:12" x14ac:dyDescent="0.25">
      <c r="E27" t="s">
        <v>8</v>
      </c>
      <c r="L27">
        <f>SUM(L25:L26)</f>
        <v>27576</v>
      </c>
    </row>
    <row r="28" spans="5:12" x14ac:dyDescent="0.25">
      <c r="E28" t="s">
        <v>7</v>
      </c>
      <c r="G28">
        <v>1000</v>
      </c>
    </row>
    <row r="30" spans="5:12" x14ac:dyDescent="0.25">
      <c r="G30" s="2"/>
    </row>
    <row r="31" spans="5:12" x14ac:dyDescent="0.25">
      <c r="E31" t="s">
        <v>6</v>
      </c>
      <c r="G31">
        <f>SUM(G12:G29)</f>
        <v>296874</v>
      </c>
    </row>
    <row r="32" spans="5:12" x14ac:dyDescent="0.25">
      <c r="E32" t="s">
        <v>5</v>
      </c>
    </row>
    <row r="33" spans="5:7" x14ac:dyDescent="0.25">
      <c r="E33" t="s">
        <v>4</v>
      </c>
      <c r="G33">
        <v>27576</v>
      </c>
    </row>
    <row r="35" spans="5:7" ht="15.75" thickBot="1" x14ac:dyDescent="0.3">
      <c r="E35" t="s">
        <v>3</v>
      </c>
      <c r="G35" s="1">
        <f>+G31-G33</f>
        <v>269298</v>
      </c>
    </row>
    <row r="36" spans="5:7" ht="15.75" thickTop="1" x14ac:dyDescent="0.25"/>
    <row r="37" spans="5:7" x14ac:dyDescent="0.25">
      <c r="E37" t="s">
        <v>2</v>
      </c>
      <c r="G37">
        <f>(+G35-250000)*0.1</f>
        <v>1929.8000000000002</v>
      </c>
    </row>
    <row r="39" spans="5:7" x14ac:dyDescent="0.25">
      <c r="E39" t="s">
        <v>1</v>
      </c>
      <c r="G39">
        <v>2000</v>
      </c>
    </row>
    <row r="40" spans="5:7" x14ac:dyDescent="0.25">
      <c r="E40" t="s">
        <v>0</v>
      </c>
      <c r="G40">
        <f>+G37-G39</f>
        <v>-70.199999999999818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4"/>
  <sheetViews>
    <sheetView workbookViewId="0">
      <selection activeCell="C4" sqref="C4"/>
    </sheetView>
  </sheetViews>
  <sheetFormatPr defaultRowHeight="15" x14ac:dyDescent="0.25"/>
  <cols>
    <col min="2" max="2" width="34.28515625" bestFit="1" customWidth="1"/>
    <col min="3" max="3" width="12.140625" bestFit="1" customWidth="1"/>
    <col min="5" max="5" width="23.42578125" bestFit="1" customWidth="1"/>
    <col min="6" max="6" width="11" bestFit="1" customWidth="1"/>
  </cols>
  <sheetData>
    <row r="1" spans="2:7" x14ac:dyDescent="0.25">
      <c r="B1" s="28"/>
      <c r="C1" s="80" t="s">
        <v>108</v>
      </c>
      <c r="D1" s="80"/>
      <c r="E1" s="28"/>
      <c r="F1" s="80" t="s">
        <v>108</v>
      </c>
      <c r="G1" s="80"/>
    </row>
    <row r="2" spans="2:7" x14ac:dyDescent="0.25">
      <c r="B2" s="29" t="s">
        <v>59</v>
      </c>
      <c r="C2" s="81" t="s">
        <v>137</v>
      </c>
      <c r="D2" s="81"/>
      <c r="E2" s="29" t="s">
        <v>61</v>
      </c>
      <c r="F2" s="81" t="s">
        <v>137</v>
      </c>
      <c r="G2" s="81"/>
    </row>
    <row r="3" spans="2:7" x14ac:dyDescent="0.25">
      <c r="B3" s="30" t="s">
        <v>62</v>
      </c>
      <c r="C3" s="31"/>
      <c r="D3" s="32">
        <v>2076776.84</v>
      </c>
      <c r="E3" s="33" t="s">
        <v>63</v>
      </c>
      <c r="F3" s="31"/>
      <c r="G3" s="32">
        <v>2072269</v>
      </c>
    </row>
    <row r="4" spans="2:7" x14ac:dyDescent="0.25">
      <c r="B4" s="34" t="s">
        <v>64</v>
      </c>
      <c r="C4" s="35">
        <v>2076776.84</v>
      </c>
      <c r="D4" s="36"/>
      <c r="E4" s="37" t="s">
        <v>65</v>
      </c>
      <c r="F4" s="35">
        <v>-220486</v>
      </c>
      <c r="G4" s="36"/>
    </row>
    <row r="5" spans="2:7" x14ac:dyDescent="0.25">
      <c r="B5" s="34" t="s">
        <v>68</v>
      </c>
      <c r="C5" s="31"/>
      <c r="D5" s="36"/>
      <c r="E5" s="37" t="s">
        <v>67</v>
      </c>
      <c r="F5" s="35">
        <v>7722</v>
      </c>
      <c r="G5" s="36"/>
    </row>
    <row r="6" spans="2:7" x14ac:dyDescent="0.25">
      <c r="B6" s="34" t="s">
        <v>138</v>
      </c>
      <c r="C6" s="42"/>
      <c r="D6" s="36"/>
      <c r="E6" s="37" t="s">
        <v>69</v>
      </c>
      <c r="F6" s="35">
        <v>1164</v>
      </c>
      <c r="G6" s="36"/>
    </row>
    <row r="7" spans="2:7" x14ac:dyDescent="0.25">
      <c r="B7" s="30" t="s">
        <v>72</v>
      </c>
      <c r="C7" s="31"/>
      <c r="D7" s="32">
        <v>625642.55000000005</v>
      </c>
      <c r="E7" s="37" t="s">
        <v>71</v>
      </c>
      <c r="F7" s="35">
        <v>7</v>
      </c>
      <c r="G7" s="36"/>
    </row>
    <row r="8" spans="2:7" x14ac:dyDescent="0.25">
      <c r="B8" s="39" t="s">
        <v>74</v>
      </c>
      <c r="C8" s="35">
        <v>261489.55</v>
      </c>
      <c r="D8" s="36"/>
      <c r="E8" s="37" t="s">
        <v>73</v>
      </c>
      <c r="F8" s="35">
        <v>34207</v>
      </c>
      <c r="G8" s="36"/>
    </row>
    <row r="9" spans="2:7" x14ac:dyDescent="0.25">
      <c r="B9" s="39" t="s">
        <v>78</v>
      </c>
      <c r="C9" s="31"/>
      <c r="D9" s="36"/>
      <c r="E9" s="37" t="s">
        <v>75</v>
      </c>
      <c r="F9" s="35">
        <v>550440</v>
      </c>
      <c r="G9" s="36"/>
    </row>
    <row r="10" spans="2:7" x14ac:dyDescent="0.25">
      <c r="B10" s="34" t="s">
        <v>139</v>
      </c>
      <c r="C10" s="38">
        <v>364153</v>
      </c>
      <c r="D10" s="36"/>
      <c r="E10" s="37" t="s">
        <v>77</v>
      </c>
      <c r="F10" s="35">
        <v>10984</v>
      </c>
      <c r="G10" s="36"/>
    </row>
    <row r="11" spans="2:7" x14ac:dyDescent="0.25">
      <c r="B11" s="30" t="s">
        <v>80</v>
      </c>
      <c r="C11" s="31"/>
      <c r="D11" s="32">
        <v>224895.87</v>
      </c>
      <c r="E11" s="37" t="s">
        <v>79</v>
      </c>
      <c r="F11" s="35">
        <v>218776</v>
      </c>
      <c r="G11" s="36"/>
    </row>
    <row r="12" spans="2:7" x14ac:dyDescent="0.25">
      <c r="B12" s="39" t="s">
        <v>82</v>
      </c>
      <c r="C12" s="35">
        <v>13222.87</v>
      </c>
      <c r="D12" s="36"/>
      <c r="E12" s="37" t="s">
        <v>81</v>
      </c>
      <c r="F12" s="35">
        <v>1389920</v>
      </c>
      <c r="G12" s="36"/>
    </row>
    <row r="13" spans="2:7" x14ac:dyDescent="0.25">
      <c r="B13" s="39" t="s">
        <v>84</v>
      </c>
      <c r="C13" s="35">
        <v>21000</v>
      </c>
      <c r="D13" s="36"/>
      <c r="E13" s="37" t="s">
        <v>83</v>
      </c>
      <c r="F13" s="35">
        <v>21051</v>
      </c>
      <c r="G13" s="36"/>
    </row>
    <row r="14" spans="2:7" x14ac:dyDescent="0.25">
      <c r="B14" s="39" t="s">
        <v>86</v>
      </c>
      <c r="C14" s="35">
        <v>182669</v>
      </c>
      <c r="D14" s="36"/>
      <c r="E14" s="37" t="s">
        <v>85</v>
      </c>
      <c r="F14" s="35">
        <v>45932</v>
      </c>
      <c r="G14" s="36"/>
    </row>
    <row r="15" spans="2:7" x14ac:dyDescent="0.25">
      <c r="B15" s="34" t="s">
        <v>140</v>
      </c>
      <c r="C15" s="38">
        <v>8004</v>
      </c>
      <c r="D15" s="36"/>
      <c r="E15" s="37" t="s">
        <v>87</v>
      </c>
      <c r="F15" s="38">
        <v>12552</v>
      </c>
      <c r="G15" s="36"/>
    </row>
    <row r="16" spans="2:7" x14ac:dyDescent="0.25">
      <c r="B16" s="30" t="s">
        <v>88</v>
      </c>
      <c r="C16" s="31"/>
      <c r="D16" s="36"/>
      <c r="E16" s="40" t="s">
        <v>89</v>
      </c>
      <c r="F16" s="31"/>
      <c r="G16" s="32">
        <v>855046.26</v>
      </c>
    </row>
    <row r="17" spans="2:7" x14ac:dyDescent="0.25">
      <c r="B17" s="30" t="s">
        <v>100</v>
      </c>
      <c r="C17" s="31"/>
      <c r="D17" s="36"/>
      <c r="E17" s="37" t="s">
        <v>91</v>
      </c>
      <c r="F17" s="35">
        <v>300742</v>
      </c>
      <c r="G17" s="36"/>
    </row>
    <row r="18" spans="2:7" x14ac:dyDescent="0.25">
      <c r="B18" s="34" t="s">
        <v>102</v>
      </c>
      <c r="C18" s="35">
        <v>-744.95</v>
      </c>
      <c r="D18" s="36"/>
      <c r="E18" s="41" t="s">
        <v>93</v>
      </c>
      <c r="F18" s="35">
        <v>517971.82</v>
      </c>
      <c r="G18" s="36"/>
    </row>
    <row r="19" spans="2:7" x14ac:dyDescent="0.25">
      <c r="B19" s="34" t="s">
        <v>104</v>
      </c>
      <c r="C19" s="35">
        <v>412150.61</v>
      </c>
      <c r="D19" s="36"/>
      <c r="E19" s="41" t="s">
        <v>95</v>
      </c>
      <c r="F19" s="35">
        <v>1462.31</v>
      </c>
      <c r="G19" s="36"/>
    </row>
    <row r="20" spans="2:7" x14ac:dyDescent="0.25">
      <c r="B20" s="34" t="s">
        <v>141</v>
      </c>
      <c r="C20" s="38">
        <v>411405.66</v>
      </c>
      <c r="D20" s="36"/>
      <c r="E20" s="41" t="s">
        <v>97</v>
      </c>
      <c r="F20" s="35">
        <v>27484.13</v>
      </c>
      <c r="G20" s="36"/>
    </row>
    <row r="21" spans="2:7" x14ac:dyDescent="0.25">
      <c r="B21" s="45"/>
      <c r="C21" s="45"/>
      <c r="D21" s="45"/>
      <c r="E21" s="37" t="s">
        <v>99</v>
      </c>
      <c r="F21" s="31"/>
      <c r="G21" s="36"/>
    </row>
    <row r="22" spans="2:7" x14ac:dyDescent="0.25">
      <c r="B22" s="45"/>
      <c r="C22" s="45"/>
      <c r="D22" s="45"/>
      <c r="E22" s="37" t="s">
        <v>142</v>
      </c>
      <c r="F22" s="35">
        <v>5386</v>
      </c>
      <c r="G22" s="36"/>
    </row>
    <row r="23" spans="2:7" x14ac:dyDescent="0.25">
      <c r="B23" s="45"/>
      <c r="C23" s="45"/>
      <c r="D23" s="45"/>
      <c r="E23" s="37" t="s">
        <v>101</v>
      </c>
      <c r="F23" s="44">
        <v>2000</v>
      </c>
      <c r="G23" s="36"/>
    </row>
    <row r="24" spans="2:7" x14ac:dyDescent="0.25">
      <c r="B24" s="74" t="s">
        <v>105</v>
      </c>
      <c r="C24" s="50"/>
      <c r="D24" s="51">
        <v>2927315.26</v>
      </c>
      <c r="E24" s="75" t="s">
        <v>105</v>
      </c>
      <c r="F24" s="47"/>
      <c r="G24" s="48">
        <v>2927315.26</v>
      </c>
    </row>
  </sheetData>
  <mergeCells count="4">
    <mergeCell ref="C1:D1"/>
    <mergeCell ref="F1:G1"/>
    <mergeCell ref="C2:D2"/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D1:G30"/>
  <sheetViews>
    <sheetView workbookViewId="0">
      <selection activeCell="E2" sqref="E2"/>
    </sheetView>
  </sheetViews>
  <sheetFormatPr defaultRowHeight="15" x14ac:dyDescent="0.25"/>
  <cols>
    <col min="4" max="4" width="37.42578125" bestFit="1" customWidth="1"/>
    <col min="5" max="5" width="11.85546875" bestFit="1" customWidth="1"/>
    <col min="6" max="6" width="28.28515625" bestFit="1" customWidth="1"/>
    <col min="7" max="7" width="10.5703125" bestFit="1" customWidth="1"/>
    <col min="10" max="10" width="16" customWidth="1"/>
    <col min="12" max="12" width="11.7109375" bestFit="1" customWidth="1"/>
  </cols>
  <sheetData>
    <row r="1" spans="4:7" x14ac:dyDescent="0.25">
      <c r="E1" s="78" t="s">
        <v>158</v>
      </c>
    </row>
    <row r="2" spans="4:7" x14ac:dyDescent="0.25">
      <c r="E2" s="78" t="s">
        <v>164</v>
      </c>
    </row>
    <row r="3" spans="4:7" x14ac:dyDescent="0.25">
      <c r="E3" s="78" t="s">
        <v>170</v>
      </c>
    </row>
    <row r="4" spans="4:7" x14ac:dyDescent="0.25">
      <c r="G4" t="s">
        <v>51</v>
      </c>
    </row>
    <row r="5" spans="4:7" x14ac:dyDescent="0.25">
      <c r="D5" s="15" t="s">
        <v>30</v>
      </c>
      <c r="E5" s="15" t="s">
        <v>50</v>
      </c>
      <c r="F5" s="15" t="s">
        <v>30</v>
      </c>
      <c r="G5" s="15" t="s">
        <v>50</v>
      </c>
    </row>
    <row r="6" spans="4:7" x14ac:dyDescent="0.25">
      <c r="D6" s="16"/>
      <c r="E6" s="22"/>
      <c r="F6" s="16"/>
      <c r="G6" s="22"/>
    </row>
    <row r="7" spans="4:7" x14ac:dyDescent="0.25">
      <c r="D7" s="17" t="s">
        <v>56</v>
      </c>
      <c r="E7" s="86">
        <v>900097</v>
      </c>
      <c r="F7" s="18" t="s">
        <v>89</v>
      </c>
      <c r="G7" s="23"/>
    </row>
    <row r="8" spans="4:7" x14ac:dyDescent="0.25">
      <c r="D8" s="18" t="s">
        <v>57</v>
      </c>
      <c r="E8" s="88">
        <v>259031</v>
      </c>
      <c r="F8" s="17" t="s">
        <v>106</v>
      </c>
      <c r="G8" s="23">
        <v>0</v>
      </c>
    </row>
    <row r="9" spans="4:7" x14ac:dyDescent="0.25">
      <c r="D9" s="17"/>
      <c r="E9" s="87">
        <f>SUM(E7:E8)</f>
        <v>1159128</v>
      </c>
      <c r="F9" s="19" t="s">
        <v>93</v>
      </c>
      <c r="G9" s="23">
        <v>0</v>
      </c>
    </row>
    <row r="10" spans="4:7" x14ac:dyDescent="0.25">
      <c r="D10" s="79" t="s">
        <v>157</v>
      </c>
      <c r="E10" s="88">
        <v>1059128</v>
      </c>
      <c r="F10" s="17" t="s">
        <v>107</v>
      </c>
      <c r="G10" s="23">
        <v>0</v>
      </c>
    </row>
    <row r="11" spans="4:7" x14ac:dyDescent="0.25">
      <c r="D11" s="17"/>
      <c r="E11" s="87">
        <f>E9-E10</f>
        <v>100000</v>
      </c>
      <c r="F11" s="17" t="s">
        <v>155</v>
      </c>
      <c r="G11" s="23">
        <v>34970</v>
      </c>
    </row>
    <row r="12" spans="4:7" x14ac:dyDescent="0.25">
      <c r="D12" s="17"/>
      <c r="E12" s="23"/>
      <c r="F12" s="19" t="s">
        <v>156</v>
      </c>
      <c r="G12" s="23">
        <v>65030</v>
      </c>
    </row>
    <row r="13" spans="4:7" x14ac:dyDescent="0.25">
      <c r="D13" s="17"/>
      <c r="E13" s="23"/>
      <c r="F13" s="17"/>
      <c r="G13" s="23"/>
    </row>
    <row r="14" spans="4:7" x14ac:dyDescent="0.25">
      <c r="D14" s="18"/>
      <c r="E14" s="23"/>
      <c r="F14" s="17"/>
      <c r="G14" s="23"/>
    </row>
    <row r="15" spans="4:7" x14ac:dyDescent="0.25">
      <c r="D15" s="18"/>
      <c r="E15" s="23"/>
      <c r="F15" s="17"/>
      <c r="G15" s="23"/>
    </row>
    <row r="16" spans="4:7" x14ac:dyDescent="0.25">
      <c r="D16" s="17"/>
      <c r="E16" s="23"/>
      <c r="F16" s="17"/>
      <c r="G16" s="17"/>
    </row>
    <row r="17" spans="4:7" ht="15.75" thickBot="1" x14ac:dyDescent="0.3">
      <c r="D17" s="21"/>
      <c r="E17" s="27">
        <f>E11</f>
        <v>100000</v>
      </c>
      <c r="F17" s="21"/>
      <c r="G17" s="27">
        <f>SUM(G8:G16)</f>
        <v>100000</v>
      </c>
    </row>
    <row r="18" spans="4:7" ht="15.75" thickTop="1" x14ac:dyDescent="0.25"/>
    <row r="20" spans="4:7" x14ac:dyDescent="0.25">
      <c r="D20" t="s">
        <v>159</v>
      </c>
      <c r="F20" s="77"/>
      <c r="G20" s="8" t="s">
        <v>147</v>
      </c>
    </row>
    <row r="21" spans="4:7" x14ac:dyDescent="0.25">
      <c r="F21" s="77"/>
      <c r="G21" s="8" t="s">
        <v>148</v>
      </c>
    </row>
    <row r="22" spans="4:7" x14ac:dyDescent="0.25">
      <c r="F22" s="77"/>
      <c r="G22" s="8"/>
    </row>
    <row r="23" spans="4:7" x14ac:dyDescent="0.25">
      <c r="F23" s="77"/>
      <c r="G23" s="8"/>
    </row>
    <row r="24" spans="4:7" x14ac:dyDescent="0.25">
      <c r="D24" t="s">
        <v>53</v>
      </c>
      <c r="F24" s="77"/>
      <c r="G24" s="8" t="s">
        <v>149</v>
      </c>
    </row>
    <row r="25" spans="4:7" x14ac:dyDescent="0.25">
      <c r="D25" t="s">
        <v>160</v>
      </c>
      <c r="F25" s="77"/>
      <c r="G25" s="8" t="s">
        <v>150</v>
      </c>
    </row>
    <row r="26" spans="4:7" x14ac:dyDescent="0.25">
      <c r="D26" t="s">
        <v>161</v>
      </c>
      <c r="F26" s="77"/>
      <c r="G26" s="8" t="s">
        <v>151</v>
      </c>
    </row>
    <row r="27" spans="4:7" x14ac:dyDescent="0.25">
      <c r="G27" s="8"/>
    </row>
    <row r="28" spans="4:7" x14ac:dyDescent="0.25">
      <c r="G28" s="8"/>
    </row>
    <row r="29" spans="4:7" x14ac:dyDescent="0.25">
      <c r="D29" t="s">
        <v>162</v>
      </c>
    </row>
    <row r="30" spans="4:7" x14ac:dyDescent="0.25">
      <c r="D30" t="s">
        <v>163</v>
      </c>
    </row>
  </sheetData>
  <pageMargins left="0.7" right="0.7" top="0.75" bottom="0.75" header="0.3" footer="0.3"/>
  <pageSetup paperSize="9" scale="4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D2:J40"/>
  <sheetViews>
    <sheetView zoomScaleNormal="100" workbookViewId="0">
      <selection activeCell="D2" sqref="D2:G2"/>
    </sheetView>
  </sheetViews>
  <sheetFormatPr defaultRowHeight="15" x14ac:dyDescent="0.25"/>
  <cols>
    <col min="4" max="4" width="32.5703125" customWidth="1"/>
    <col min="5" max="5" width="15.42578125" bestFit="1" customWidth="1"/>
    <col min="6" max="6" width="31.85546875" customWidth="1"/>
    <col min="7" max="7" width="13.42578125" bestFit="1" customWidth="1"/>
    <col min="9" max="9" width="12.85546875" customWidth="1"/>
  </cols>
  <sheetData>
    <row r="2" spans="4:8" ht="18.75" x14ac:dyDescent="0.3">
      <c r="D2" s="83" t="s">
        <v>158</v>
      </c>
      <c r="E2" s="83"/>
      <c r="F2" s="83"/>
      <c r="G2" s="83"/>
    </row>
    <row r="3" spans="4:8" x14ac:dyDescent="0.25">
      <c r="D3" s="82" t="s">
        <v>164</v>
      </c>
      <c r="E3" s="82"/>
      <c r="F3" s="82"/>
      <c r="G3" s="82"/>
    </row>
    <row r="4" spans="4:8" x14ac:dyDescent="0.25">
      <c r="D4" s="82" t="s">
        <v>153</v>
      </c>
      <c r="E4" s="82"/>
      <c r="F4" s="82"/>
      <c r="G4" s="82"/>
    </row>
    <row r="5" spans="4:8" x14ac:dyDescent="0.25">
      <c r="D5" s="11"/>
      <c r="E5" s="11"/>
      <c r="F5" s="11"/>
    </row>
    <row r="6" spans="4:8" x14ac:dyDescent="0.25">
      <c r="D6" s="10"/>
      <c r="E6" s="10"/>
      <c r="F6" s="10"/>
      <c r="G6" s="8" t="s">
        <v>51</v>
      </c>
      <c r="H6" s="10"/>
    </row>
    <row r="7" spans="4:8" x14ac:dyDescent="0.25">
      <c r="D7" s="15" t="s">
        <v>30</v>
      </c>
      <c r="E7" s="15" t="s">
        <v>50</v>
      </c>
      <c r="F7" s="15" t="s">
        <v>30</v>
      </c>
      <c r="G7" s="15" t="s">
        <v>50</v>
      </c>
      <c r="H7" s="9"/>
    </row>
    <row r="8" spans="4:8" x14ac:dyDescent="0.25">
      <c r="D8" s="16"/>
      <c r="E8" s="22"/>
      <c r="F8" s="16"/>
      <c r="G8" s="22"/>
      <c r="H8" s="13"/>
    </row>
    <row r="9" spans="4:8" x14ac:dyDescent="0.25">
      <c r="D9" s="17" t="s">
        <v>35</v>
      </c>
      <c r="E9" s="23">
        <v>486842</v>
      </c>
      <c r="F9" s="17" t="s">
        <v>136</v>
      </c>
      <c r="G9" s="23">
        <v>756294</v>
      </c>
      <c r="H9" s="13"/>
    </row>
    <row r="10" spans="4:8" x14ac:dyDescent="0.25">
      <c r="D10" s="18"/>
      <c r="E10" s="23"/>
      <c r="F10" s="17" t="s">
        <v>152</v>
      </c>
      <c r="G10" s="23">
        <v>34970</v>
      </c>
      <c r="H10" s="13"/>
    </row>
    <row r="11" spans="4:8" x14ac:dyDescent="0.25">
      <c r="D11" s="18" t="s">
        <v>36</v>
      </c>
      <c r="E11" s="23">
        <v>304422</v>
      </c>
      <c r="F11" s="17"/>
      <c r="G11" s="23"/>
      <c r="H11" s="13"/>
    </row>
    <row r="12" spans="4:8" x14ac:dyDescent="0.25">
      <c r="D12" s="18"/>
      <c r="E12" s="24"/>
      <c r="F12" s="17"/>
      <c r="G12" s="23"/>
      <c r="H12" s="13"/>
    </row>
    <row r="13" spans="4:8" x14ac:dyDescent="0.25">
      <c r="D13" s="18"/>
      <c r="E13" s="20"/>
      <c r="F13" s="17"/>
      <c r="G13" s="23"/>
      <c r="H13" s="13"/>
    </row>
    <row r="14" spans="4:8" ht="15.75" thickBot="1" x14ac:dyDescent="0.3">
      <c r="D14" s="18"/>
      <c r="E14" s="26">
        <f>SUM(E9:E11)</f>
        <v>791264</v>
      </c>
      <c r="F14" s="17"/>
      <c r="G14" s="27">
        <f>SUM(G8:G12)</f>
        <v>791264</v>
      </c>
      <c r="H14" s="91"/>
    </row>
    <row r="15" spans="4:8" ht="15.75" thickTop="1" x14ac:dyDescent="0.25">
      <c r="D15" s="17"/>
      <c r="E15" s="23"/>
      <c r="F15" s="17"/>
      <c r="G15" s="17"/>
      <c r="H15" s="13"/>
    </row>
    <row r="16" spans="4:8" x14ac:dyDescent="0.25">
      <c r="D16" s="18" t="s">
        <v>34</v>
      </c>
      <c r="E16" s="23"/>
      <c r="F16" s="19" t="s">
        <v>37</v>
      </c>
      <c r="G16" s="23">
        <f>E11</f>
        <v>304422</v>
      </c>
      <c r="H16" s="13"/>
    </row>
    <row r="17" spans="4:10" x14ac:dyDescent="0.25">
      <c r="D17" s="17" t="s">
        <v>39</v>
      </c>
      <c r="E17" s="23">
        <v>5000</v>
      </c>
      <c r="F17" s="17"/>
      <c r="G17" s="17"/>
      <c r="H17" s="13"/>
    </row>
    <row r="18" spans="4:10" x14ac:dyDescent="0.25">
      <c r="D18" s="17" t="s">
        <v>40</v>
      </c>
      <c r="E18" s="23">
        <v>688</v>
      </c>
      <c r="F18" s="17"/>
      <c r="G18" s="17"/>
      <c r="H18" s="13"/>
    </row>
    <row r="19" spans="4:10" x14ac:dyDescent="0.25">
      <c r="D19" s="17" t="s">
        <v>42</v>
      </c>
      <c r="E19" s="23">
        <v>15628</v>
      </c>
      <c r="F19" s="17"/>
      <c r="G19" s="17"/>
      <c r="H19" s="14"/>
    </row>
    <row r="20" spans="4:10" x14ac:dyDescent="0.25">
      <c r="D20" s="17" t="s">
        <v>43</v>
      </c>
      <c r="E20" s="23">
        <v>1954</v>
      </c>
      <c r="F20" s="17"/>
      <c r="G20" s="17"/>
      <c r="H20" s="14"/>
    </row>
    <row r="21" spans="4:10" x14ac:dyDescent="0.25">
      <c r="D21" s="17" t="s">
        <v>45</v>
      </c>
      <c r="E21" s="23">
        <v>1921</v>
      </c>
      <c r="F21" s="17"/>
      <c r="G21" s="17"/>
      <c r="H21" s="14"/>
    </row>
    <row r="22" spans="4:10" x14ac:dyDescent="0.25">
      <c r="D22" s="17" t="s">
        <v>46</v>
      </c>
      <c r="E22" s="23">
        <v>12000</v>
      </c>
      <c r="F22" s="17"/>
      <c r="G22" s="17"/>
      <c r="H22" s="14"/>
    </row>
    <row r="23" spans="4:10" x14ac:dyDescent="0.25">
      <c r="D23" s="17" t="s">
        <v>48</v>
      </c>
      <c r="E23" s="23">
        <v>7000</v>
      </c>
      <c r="F23" s="17"/>
      <c r="G23" s="17"/>
      <c r="H23" s="14"/>
    </row>
    <row r="24" spans="4:10" x14ac:dyDescent="0.25">
      <c r="D24" s="17" t="s">
        <v>49</v>
      </c>
      <c r="E24" s="23">
        <v>1200</v>
      </c>
      <c r="F24" s="17"/>
      <c r="G24" s="17"/>
      <c r="H24" s="14"/>
    </row>
    <row r="25" spans="4:10" x14ac:dyDescent="0.25">
      <c r="D25" s="17"/>
      <c r="E25" s="23"/>
      <c r="F25" s="17"/>
      <c r="G25" s="17"/>
      <c r="H25" s="14"/>
    </row>
    <row r="26" spans="4:10" x14ac:dyDescent="0.25">
      <c r="D26" s="19" t="s">
        <v>38</v>
      </c>
      <c r="E26" s="88">
        <v>259031</v>
      </c>
      <c r="F26" s="17"/>
      <c r="G26" s="17"/>
      <c r="H26" s="14"/>
      <c r="I26">
        <v>475890</v>
      </c>
      <c r="J26" s="5"/>
    </row>
    <row r="27" spans="4:10" x14ac:dyDescent="0.25">
      <c r="D27" s="17"/>
      <c r="E27" s="25"/>
      <c r="F27" s="17"/>
      <c r="G27" s="17"/>
      <c r="H27" s="14"/>
    </row>
    <row r="28" spans="4:10" ht="15.75" thickBot="1" x14ac:dyDescent="0.3">
      <c r="D28" s="21"/>
      <c r="E28" s="27">
        <f>SUM(E16:E27)</f>
        <v>304422</v>
      </c>
      <c r="F28" s="21"/>
      <c r="G28" s="27">
        <f>SUM(G16:G27)</f>
        <v>304422</v>
      </c>
      <c r="H28" s="92"/>
    </row>
    <row r="29" spans="4:10" ht="15.75" thickTop="1" x14ac:dyDescent="0.25">
      <c r="D29" s="12"/>
      <c r="E29" s="12"/>
      <c r="F29" s="12"/>
      <c r="G29" s="12"/>
      <c r="H29" s="10"/>
    </row>
    <row r="30" spans="4:10" x14ac:dyDescent="0.25">
      <c r="D30" s="10"/>
      <c r="E30" s="10"/>
      <c r="F30" s="10"/>
      <c r="G30" s="10"/>
      <c r="H30" s="10"/>
    </row>
    <row r="31" spans="4:10" x14ac:dyDescent="0.25">
      <c r="D31" s="76" t="s">
        <v>52</v>
      </c>
      <c r="E31" s="10"/>
      <c r="G31" s="8" t="s">
        <v>147</v>
      </c>
      <c r="H31" s="10"/>
    </row>
    <row r="32" spans="4:10" x14ac:dyDescent="0.25">
      <c r="D32" s="76"/>
      <c r="E32" s="10"/>
      <c r="G32" s="8" t="s">
        <v>148</v>
      </c>
      <c r="H32" s="10"/>
    </row>
    <row r="33" spans="4:7" x14ac:dyDescent="0.25">
      <c r="D33" s="77"/>
      <c r="G33" s="8"/>
    </row>
    <row r="34" spans="4:7" x14ac:dyDescent="0.25">
      <c r="D34" s="77"/>
      <c r="G34" s="8"/>
    </row>
    <row r="35" spans="4:7" x14ac:dyDescent="0.25">
      <c r="D35" s="77" t="s">
        <v>53</v>
      </c>
      <c r="G35" s="8" t="s">
        <v>149</v>
      </c>
    </row>
    <row r="36" spans="4:7" x14ac:dyDescent="0.25">
      <c r="D36" s="77" t="s">
        <v>54</v>
      </c>
      <c r="G36" s="8" t="s">
        <v>150</v>
      </c>
    </row>
    <row r="37" spans="4:7" x14ac:dyDescent="0.25">
      <c r="D37" s="77" t="s">
        <v>26</v>
      </c>
      <c r="G37" s="8" t="s">
        <v>151</v>
      </c>
    </row>
    <row r="39" spans="4:7" x14ac:dyDescent="0.25">
      <c r="D39" t="s">
        <v>146</v>
      </c>
    </row>
    <row r="40" spans="4:7" x14ac:dyDescent="0.25">
      <c r="D40" t="s">
        <v>55</v>
      </c>
    </row>
  </sheetData>
  <mergeCells count="3">
    <mergeCell ref="D4:G4"/>
    <mergeCell ref="D2:G2"/>
    <mergeCell ref="D3:G3"/>
  </mergeCells>
  <pageMargins left="0.7" right="0.7" top="0.75" bottom="0.75" header="0.3" footer="0.3"/>
  <pageSetup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G38"/>
  <sheetViews>
    <sheetView topLeftCell="A15" workbookViewId="0">
      <selection activeCell="C35" sqref="C35"/>
    </sheetView>
  </sheetViews>
  <sheetFormatPr defaultRowHeight="15" x14ac:dyDescent="0.25"/>
  <cols>
    <col min="2" max="2" width="28.28515625" bestFit="1" customWidth="1"/>
    <col min="3" max="3" width="10.42578125" bestFit="1" customWidth="1"/>
    <col min="4" max="4" width="11" bestFit="1" customWidth="1"/>
    <col min="5" max="5" width="15.85546875" bestFit="1" customWidth="1"/>
    <col min="7" max="7" width="11" bestFit="1" customWidth="1"/>
  </cols>
  <sheetData>
    <row r="2" spans="2:7" x14ac:dyDescent="0.25">
      <c r="B2" s="28"/>
      <c r="C2" s="80" t="s">
        <v>108</v>
      </c>
      <c r="D2" s="84"/>
      <c r="E2" s="53"/>
      <c r="F2" s="80" t="s">
        <v>108</v>
      </c>
      <c r="G2" s="80"/>
    </row>
    <row r="3" spans="2:7" x14ac:dyDescent="0.25">
      <c r="B3" s="54" t="s">
        <v>30</v>
      </c>
      <c r="C3" s="81" t="s">
        <v>109</v>
      </c>
      <c r="D3" s="85"/>
      <c r="E3" s="55" t="s">
        <v>30</v>
      </c>
      <c r="F3" s="81" t="s">
        <v>109</v>
      </c>
      <c r="G3" s="81"/>
    </row>
    <row r="4" spans="2:7" x14ac:dyDescent="0.25">
      <c r="B4" s="30" t="s">
        <v>110</v>
      </c>
      <c r="C4" s="56"/>
      <c r="D4" s="57">
        <v>103082.08</v>
      </c>
      <c r="E4" s="33" t="s">
        <v>111</v>
      </c>
      <c r="F4" s="31"/>
      <c r="G4" s="32">
        <v>2565812</v>
      </c>
    </row>
    <row r="5" spans="2:7" x14ac:dyDescent="0.25">
      <c r="B5" s="34" t="s">
        <v>112</v>
      </c>
      <c r="C5" s="38">
        <v>103082.08</v>
      </c>
      <c r="D5" s="58"/>
      <c r="E5" s="34" t="s">
        <v>113</v>
      </c>
      <c r="F5" s="35">
        <v>847111</v>
      </c>
      <c r="G5" s="36"/>
    </row>
    <row r="6" spans="2:7" x14ac:dyDescent="0.25">
      <c r="B6" s="30" t="s">
        <v>114</v>
      </c>
      <c r="C6" s="59"/>
      <c r="D6" s="60">
        <v>335855.73</v>
      </c>
      <c r="E6" s="34" t="s">
        <v>115</v>
      </c>
      <c r="F6" s="35">
        <v>719789</v>
      </c>
      <c r="G6" s="36"/>
    </row>
    <row r="7" spans="2:7" x14ac:dyDescent="0.25">
      <c r="B7" s="34" t="s">
        <v>116</v>
      </c>
      <c r="C7" s="38">
        <v>335855.73</v>
      </c>
      <c r="D7" s="58"/>
      <c r="E7" s="34" t="s">
        <v>117</v>
      </c>
      <c r="F7" s="35">
        <v>11310</v>
      </c>
      <c r="G7" s="36"/>
    </row>
    <row r="8" spans="2:7" x14ac:dyDescent="0.25">
      <c r="B8" s="30" t="s">
        <v>31</v>
      </c>
      <c r="C8" s="59"/>
      <c r="D8" s="58"/>
      <c r="E8" s="34" t="s">
        <v>118</v>
      </c>
      <c r="F8" s="38">
        <v>987602</v>
      </c>
      <c r="G8" s="36"/>
    </row>
    <row r="9" spans="2:7" x14ac:dyDescent="0.25">
      <c r="B9" s="61" t="s">
        <v>119</v>
      </c>
      <c r="C9" s="59"/>
      <c r="D9" s="62">
        <v>2427616.19</v>
      </c>
      <c r="E9" s="40" t="s">
        <v>91</v>
      </c>
      <c r="F9" s="31"/>
      <c r="G9" s="32">
        <v>300742</v>
      </c>
    </row>
    <row r="10" spans="2:7" x14ac:dyDescent="0.25">
      <c r="B10" s="31"/>
      <c r="C10" s="63"/>
      <c r="D10" s="45"/>
      <c r="E10" s="34" t="s">
        <v>112</v>
      </c>
      <c r="F10" s="38">
        <v>300742</v>
      </c>
      <c r="G10" s="36"/>
    </row>
    <row r="11" spans="2:7" x14ac:dyDescent="0.25">
      <c r="B11" s="30" t="s">
        <v>34</v>
      </c>
      <c r="C11" s="59"/>
      <c r="D11" s="60">
        <v>2015465.58</v>
      </c>
      <c r="E11" s="31"/>
      <c r="F11" s="63">
        <v>2866554</v>
      </c>
      <c r="G11" s="45"/>
    </row>
    <row r="12" spans="2:7" x14ac:dyDescent="0.25">
      <c r="B12" s="34" t="s">
        <v>120</v>
      </c>
      <c r="C12" s="70">
        <v>10500</v>
      </c>
      <c r="D12" s="58"/>
      <c r="E12" s="64" t="s">
        <v>121</v>
      </c>
      <c r="F12" s="31"/>
      <c r="G12" s="65">
        <v>2427616.19</v>
      </c>
    </row>
    <row r="13" spans="2:7" x14ac:dyDescent="0.25">
      <c r="B13" s="34" t="s">
        <v>122</v>
      </c>
      <c r="C13" s="70">
        <v>8539</v>
      </c>
      <c r="D13" s="58"/>
      <c r="E13" s="45"/>
      <c r="F13" s="45"/>
      <c r="G13" s="45"/>
    </row>
    <row r="14" spans="2:7" x14ac:dyDescent="0.25">
      <c r="B14" s="34" t="s">
        <v>123</v>
      </c>
      <c r="C14" s="70">
        <v>46863</v>
      </c>
      <c r="D14" s="58"/>
      <c r="E14" s="45"/>
      <c r="F14" s="45"/>
      <c r="G14" s="45"/>
    </row>
    <row r="15" spans="2:7" x14ac:dyDescent="0.25">
      <c r="B15" s="34" t="s">
        <v>124</v>
      </c>
      <c r="C15" s="70">
        <v>42092</v>
      </c>
      <c r="D15" s="58"/>
      <c r="E15" s="45"/>
      <c r="F15" s="45"/>
      <c r="G15" s="45"/>
    </row>
    <row r="16" spans="2:7" x14ac:dyDescent="0.25">
      <c r="B16" s="34" t="s">
        <v>32</v>
      </c>
      <c r="C16" s="70">
        <v>137841</v>
      </c>
      <c r="D16" s="58"/>
      <c r="E16" s="45"/>
      <c r="F16" s="45"/>
      <c r="G16" s="45"/>
    </row>
    <row r="17" spans="2:7" x14ac:dyDescent="0.25">
      <c r="B17" s="34" t="s">
        <v>125</v>
      </c>
      <c r="C17" s="70">
        <v>59870</v>
      </c>
      <c r="D17" s="58"/>
      <c r="E17" s="45"/>
      <c r="F17" s="45"/>
      <c r="G17" s="45"/>
    </row>
    <row r="18" spans="2:7" x14ac:dyDescent="0.25">
      <c r="B18" s="34" t="s">
        <v>126</v>
      </c>
      <c r="C18" s="70">
        <v>102233</v>
      </c>
      <c r="D18" s="58"/>
      <c r="E18" s="45"/>
      <c r="F18" s="45"/>
      <c r="G18" s="45"/>
    </row>
    <row r="19" spans="2:7" x14ac:dyDescent="0.25">
      <c r="B19" s="34" t="s">
        <v>127</v>
      </c>
      <c r="C19" s="70">
        <v>27448</v>
      </c>
      <c r="D19" s="58"/>
      <c r="E19" s="45"/>
      <c r="F19" s="45"/>
      <c r="G19" s="45"/>
    </row>
    <row r="20" spans="2:7" x14ac:dyDescent="0.25">
      <c r="B20" s="34" t="s">
        <v>128</v>
      </c>
      <c r="C20" s="72">
        <v>26684</v>
      </c>
      <c r="D20" s="58"/>
      <c r="E20" s="45"/>
      <c r="F20" s="45"/>
      <c r="G20" s="45"/>
    </row>
    <row r="21" spans="2:7" x14ac:dyDescent="0.25">
      <c r="B21" s="34" t="s">
        <v>33</v>
      </c>
      <c r="C21" s="70">
        <v>536298.57999999996</v>
      </c>
      <c r="D21" s="58"/>
      <c r="E21" s="45"/>
      <c r="F21" s="45"/>
      <c r="G21" s="45"/>
    </row>
    <row r="22" spans="2:7" x14ac:dyDescent="0.25">
      <c r="B22" s="34" t="s">
        <v>129</v>
      </c>
      <c r="C22" s="70">
        <v>59541</v>
      </c>
      <c r="D22" s="58"/>
      <c r="E22" s="45"/>
      <c r="F22" s="45"/>
      <c r="G22" s="45"/>
    </row>
    <row r="23" spans="2:7" x14ac:dyDescent="0.25">
      <c r="B23" s="34" t="s">
        <v>130</v>
      </c>
      <c r="C23" s="44">
        <v>182669</v>
      </c>
      <c r="D23" s="58"/>
      <c r="E23" s="45"/>
      <c r="F23" s="45"/>
      <c r="G23" s="45"/>
    </row>
    <row r="24" spans="2:7" x14ac:dyDescent="0.25">
      <c r="B24" s="34" t="s">
        <v>131</v>
      </c>
      <c r="C24" s="70">
        <v>144000</v>
      </c>
      <c r="D24" s="58"/>
      <c r="E24" s="45"/>
      <c r="F24" s="45"/>
      <c r="G24" s="45"/>
    </row>
    <row r="25" spans="2:7" x14ac:dyDescent="0.25">
      <c r="B25" s="34" t="s">
        <v>132</v>
      </c>
      <c r="C25" s="72">
        <v>564000</v>
      </c>
      <c r="D25" s="58"/>
      <c r="E25" s="45"/>
      <c r="F25" s="45"/>
      <c r="G25" s="45"/>
    </row>
    <row r="26" spans="2:7" x14ac:dyDescent="0.25">
      <c r="B26" s="34" t="s">
        <v>133</v>
      </c>
      <c r="C26" s="72">
        <v>59927</v>
      </c>
      <c r="D26" s="58"/>
      <c r="E26" s="45"/>
      <c r="F26" s="45"/>
      <c r="G26" s="45"/>
    </row>
    <row r="27" spans="2:7" x14ac:dyDescent="0.25">
      <c r="B27" s="34" t="s">
        <v>134</v>
      </c>
      <c r="C27" s="71">
        <v>6960</v>
      </c>
      <c r="D27" s="58"/>
      <c r="E27" s="45"/>
      <c r="F27" s="45"/>
      <c r="G27" s="45"/>
    </row>
    <row r="28" spans="2:7" x14ac:dyDescent="0.25">
      <c r="B28" s="61" t="s">
        <v>135</v>
      </c>
      <c r="C28" s="59"/>
      <c r="D28" s="62">
        <v>412150.61</v>
      </c>
      <c r="E28" s="45"/>
      <c r="F28" s="45"/>
      <c r="G28" s="45"/>
    </row>
    <row r="29" spans="2:7" x14ac:dyDescent="0.25">
      <c r="B29" s="66" t="s">
        <v>105</v>
      </c>
      <c r="C29" s="67"/>
      <c r="D29" s="68">
        <v>2427616.19</v>
      </c>
      <c r="E29" s="69" t="s">
        <v>105</v>
      </c>
      <c r="F29" s="67"/>
      <c r="G29" s="63">
        <v>2427616.19</v>
      </c>
    </row>
    <row r="34" spans="2:3" x14ac:dyDescent="0.25">
      <c r="B34" s="34" t="s">
        <v>130</v>
      </c>
      <c r="C34" s="44">
        <v>182669</v>
      </c>
    </row>
    <row r="35" spans="2:3" x14ac:dyDescent="0.25">
      <c r="B35" s="17" t="s">
        <v>41</v>
      </c>
      <c r="C35" s="73">
        <f>+C34-C36-C37-C38</f>
        <v>112939</v>
      </c>
    </row>
    <row r="36" spans="2:3" x14ac:dyDescent="0.25">
      <c r="B36" s="17" t="s">
        <v>44</v>
      </c>
      <c r="C36">
        <v>16250</v>
      </c>
    </row>
    <row r="37" spans="2:3" x14ac:dyDescent="0.25">
      <c r="B37" s="17" t="s">
        <v>45</v>
      </c>
      <c r="C37">
        <v>7860</v>
      </c>
    </row>
    <row r="38" spans="2:3" x14ac:dyDescent="0.25">
      <c r="B38" s="17" t="s">
        <v>47</v>
      </c>
      <c r="C38">
        <v>45620</v>
      </c>
    </row>
  </sheetData>
  <mergeCells count="4">
    <mergeCell ref="C2:D2"/>
    <mergeCell ref="F2:G2"/>
    <mergeCell ref="C3:D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5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2" max="2" width="11" bestFit="1" customWidth="1"/>
    <col min="3" max="3" width="10.5703125" bestFit="1" customWidth="1"/>
    <col min="4" max="4" width="23.42578125" bestFit="1" customWidth="1"/>
    <col min="5" max="5" width="11" bestFit="1" customWidth="1"/>
    <col min="6" max="6" width="10.5703125" bestFit="1" customWidth="1"/>
    <col min="257" max="257" width="20" bestFit="1" customWidth="1"/>
    <col min="258" max="258" width="11" bestFit="1" customWidth="1"/>
    <col min="259" max="259" width="10.5703125" bestFit="1" customWidth="1"/>
    <col min="260" max="260" width="23.42578125" bestFit="1" customWidth="1"/>
    <col min="261" max="261" width="11" bestFit="1" customWidth="1"/>
    <col min="262" max="262" width="10.5703125" bestFit="1" customWidth="1"/>
    <col min="513" max="513" width="20" bestFit="1" customWidth="1"/>
    <col min="514" max="514" width="11" bestFit="1" customWidth="1"/>
    <col min="515" max="515" width="10.5703125" bestFit="1" customWidth="1"/>
    <col min="516" max="516" width="23.42578125" bestFit="1" customWidth="1"/>
    <col min="517" max="517" width="11" bestFit="1" customWidth="1"/>
    <col min="518" max="518" width="10.5703125" bestFit="1" customWidth="1"/>
    <col min="769" max="769" width="20" bestFit="1" customWidth="1"/>
    <col min="770" max="770" width="11" bestFit="1" customWidth="1"/>
    <col min="771" max="771" width="10.5703125" bestFit="1" customWidth="1"/>
    <col min="772" max="772" width="23.42578125" bestFit="1" customWidth="1"/>
    <col min="773" max="773" width="11" bestFit="1" customWidth="1"/>
    <col min="774" max="774" width="10.5703125" bestFit="1" customWidth="1"/>
    <col min="1025" max="1025" width="20" bestFit="1" customWidth="1"/>
    <col min="1026" max="1026" width="11" bestFit="1" customWidth="1"/>
    <col min="1027" max="1027" width="10.5703125" bestFit="1" customWidth="1"/>
    <col min="1028" max="1028" width="23.42578125" bestFit="1" customWidth="1"/>
    <col min="1029" max="1029" width="11" bestFit="1" customWidth="1"/>
    <col min="1030" max="1030" width="10.5703125" bestFit="1" customWidth="1"/>
    <col min="1281" max="1281" width="20" bestFit="1" customWidth="1"/>
    <col min="1282" max="1282" width="11" bestFit="1" customWidth="1"/>
    <col min="1283" max="1283" width="10.5703125" bestFit="1" customWidth="1"/>
    <col min="1284" max="1284" width="23.42578125" bestFit="1" customWidth="1"/>
    <col min="1285" max="1285" width="11" bestFit="1" customWidth="1"/>
    <col min="1286" max="1286" width="10.5703125" bestFit="1" customWidth="1"/>
    <col min="1537" max="1537" width="20" bestFit="1" customWidth="1"/>
    <col min="1538" max="1538" width="11" bestFit="1" customWidth="1"/>
    <col min="1539" max="1539" width="10.5703125" bestFit="1" customWidth="1"/>
    <col min="1540" max="1540" width="23.42578125" bestFit="1" customWidth="1"/>
    <col min="1541" max="1541" width="11" bestFit="1" customWidth="1"/>
    <col min="1542" max="1542" width="10.5703125" bestFit="1" customWidth="1"/>
    <col min="1793" max="1793" width="20" bestFit="1" customWidth="1"/>
    <col min="1794" max="1794" width="11" bestFit="1" customWidth="1"/>
    <col min="1795" max="1795" width="10.5703125" bestFit="1" customWidth="1"/>
    <col min="1796" max="1796" width="23.42578125" bestFit="1" customWidth="1"/>
    <col min="1797" max="1797" width="11" bestFit="1" customWidth="1"/>
    <col min="1798" max="1798" width="10.5703125" bestFit="1" customWidth="1"/>
    <col min="2049" max="2049" width="20" bestFit="1" customWidth="1"/>
    <col min="2050" max="2050" width="11" bestFit="1" customWidth="1"/>
    <col min="2051" max="2051" width="10.5703125" bestFit="1" customWidth="1"/>
    <col min="2052" max="2052" width="23.42578125" bestFit="1" customWidth="1"/>
    <col min="2053" max="2053" width="11" bestFit="1" customWidth="1"/>
    <col min="2054" max="2054" width="10.5703125" bestFit="1" customWidth="1"/>
    <col min="2305" max="2305" width="20" bestFit="1" customWidth="1"/>
    <col min="2306" max="2306" width="11" bestFit="1" customWidth="1"/>
    <col min="2307" max="2307" width="10.5703125" bestFit="1" customWidth="1"/>
    <col min="2308" max="2308" width="23.42578125" bestFit="1" customWidth="1"/>
    <col min="2309" max="2309" width="11" bestFit="1" customWidth="1"/>
    <col min="2310" max="2310" width="10.5703125" bestFit="1" customWidth="1"/>
    <col min="2561" max="2561" width="20" bestFit="1" customWidth="1"/>
    <col min="2562" max="2562" width="11" bestFit="1" customWidth="1"/>
    <col min="2563" max="2563" width="10.5703125" bestFit="1" customWidth="1"/>
    <col min="2564" max="2564" width="23.42578125" bestFit="1" customWidth="1"/>
    <col min="2565" max="2565" width="11" bestFit="1" customWidth="1"/>
    <col min="2566" max="2566" width="10.5703125" bestFit="1" customWidth="1"/>
    <col min="2817" max="2817" width="20" bestFit="1" customWidth="1"/>
    <col min="2818" max="2818" width="11" bestFit="1" customWidth="1"/>
    <col min="2819" max="2819" width="10.5703125" bestFit="1" customWidth="1"/>
    <col min="2820" max="2820" width="23.42578125" bestFit="1" customWidth="1"/>
    <col min="2821" max="2821" width="11" bestFit="1" customWidth="1"/>
    <col min="2822" max="2822" width="10.5703125" bestFit="1" customWidth="1"/>
    <col min="3073" max="3073" width="20" bestFit="1" customWidth="1"/>
    <col min="3074" max="3074" width="11" bestFit="1" customWidth="1"/>
    <col min="3075" max="3075" width="10.5703125" bestFit="1" customWidth="1"/>
    <col min="3076" max="3076" width="23.42578125" bestFit="1" customWidth="1"/>
    <col min="3077" max="3077" width="11" bestFit="1" customWidth="1"/>
    <col min="3078" max="3078" width="10.5703125" bestFit="1" customWidth="1"/>
    <col min="3329" max="3329" width="20" bestFit="1" customWidth="1"/>
    <col min="3330" max="3330" width="11" bestFit="1" customWidth="1"/>
    <col min="3331" max="3331" width="10.5703125" bestFit="1" customWidth="1"/>
    <col min="3332" max="3332" width="23.42578125" bestFit="1" customWidth="1"/>
    <col min="3333" max="3333" width="11" bestFit="1" customWidth="1"/>
    <col min="3334" max="3334" width="10.5703125" bestFit="1" customWidth="1"/>
    <col min="3585" max="3585" width="20" bestFit="1" customWidth="1"/>
    <col min="3586" max="3586" width="11" bestFit="1" customWidth="1"/>
    <col min="3587" max="3587" width="10.5703125" bestFit="1" customWidth="1"/>
    <col min="3588" max="3588" width="23.42578125" bestFit="1" customWidth="1"/>
    <col min="3589" max="3589" width="11" bestFit="1" customWidth="1"/>
    <col min="3590" max="3590" width="10.5703125" bestFit="1" customWidth="1"/>
    <col min="3841" max="3841" width="20" bestFit="1" customWidth="1"/>
    <col min="3842" max="3842" width="11" bestFit="1" customWidth="1"/>
    <col min="3843" max="3843" width="10.5703125" bestFit="1" customWidth="1"/>
    <col min="3844" max="3844" width="23.42578125" bestFit="1" customWidth="1"/>
    <col min="3845" max="3845" width="11" bestFit="1" customWidth="1"/>
    <col min="3846" max="3846" width="10.5703125" bestFit="1" customWidth="1"/>
    <col min="4097" max="4097" width="20" bestFit="1" customWidth="1"/>
    <col min="4098" max="4098" width="11" bestFit="1" customWidth="1"/>
    <col min="4099" max="4099" width="10.5703125" bestFit="1" customWidth="1"/>
    <col min="4100" max="4100" width="23.42578125" bestFit="1" customWidth="1"/>
    <col min="4101" max="4101" width="11" bestFit="1" customWidth="1"/>
    <col min="4102" max="4102" width="10.5703125" bestFit="1" customWidth="1"/>
    <col min="4353" max="4353" width="20" bestFit="1" customWidth="1"/>
    <col min="4354" max="4354" width="11" bestFit="1" customWidth="1"/>
    <col min="4355" max="4355" width="10.5703125" bestFit="1" customWidth="1"/>
    <col min="4356" max="4356" width="23.42578125" bestFit="1" customWidth="1"/>
    <col min="4357" max="4357" width="11" bestFit="1" customWidth="1"/>
    <col min="4358" max="4358" width="10.5703125" bestFit="1" customWidth="1"/>
    <col min="4609" max="4609" width="20" bestFit="1" customWidth="1"/>
    <col min="4610" max="4610" width="11" bestFit="1" customWidth="1"/>
    <col min="4611" max="4611" width="10.5703125" bestFit="1" customWidth="1"/>
    <col min="4612" max="4612" width="23.42578125" bestFit="1" customWidth="1"/>
    <col min="4613" max="4613" width="11" bestFit="1" customWidth="1"/>
    <col min="4614" max="4614" width="10.5703125" bestFit="1" customWidth="1"/>
    <col min="4865" max="4865" width="20" bestFit="1" customWidth="1"/>
    <col min="4866" max="4866" width="11" bestFit="1" customWidth="1"/>
    <col min="4867" max="4867" width="10.5703125" bestFit="1" customWidth="1"/>
    <col min="4868" max="4868" width="23.42578125" bestFit="1" customWidth="1"/>
    <col min="4869" max="4869" width="11" bestFit="1" customWidth="1"/>
    <col min="4870" max="4870" width="10.5703125" bestFit="1" customWidth="1"/>
    <col min="5121" max="5121" width="20" bestFit="1" customWidth="1"/>
    <col min="5122" max="5122" width="11" bestFit="1" customWidth="1"/>
    <col min="5123" max="5123" width="10.5703125" bestFit="1" customWidth="1"/>
    <col min="5124" max="5124" width="23.42578125" bestFit="1" customWidth="1"/>
    <col min="5125" max="5125" width="11" bestFit="1" customWidth="1"/>
    <col min="5126" max="5126" width="10.5703125" bestFit="1" customWidth="1"/>
    <col min="5377" max="5377" width="20" bestFit="1" customWidth="1"/>
    <col min="5378" max="5378" width="11" bestFit="1" customWidth="1"/>
    <col min="5379" max="5379" width="10.5703125" bestFit="1" customWidth="1"/>
    <col min="5380" max="5380" width="23.42578125" bestFit="1" customWidth="1"/>
    <col min="5381" max="5381" width="11" bestFit="1" customWidth="1"/>
    <col min="5382" max="5382" width="10.5703125" bestFit="1" customWidth="1"/>
    <col min="5633" max="5633" width="20" bestFit="1" customWidth="1"/>
    <col min="5634" max="5634" width="11" bestFit="1" customWidth="1"/>
    <col min="5635" max="5635" width="10.5703125" bestFit="1" customWidth="1"/>
    <col min="5636" max="5636" width="23.42578125" bestFit="1" customWidth="1"/>
    <col min="5637" max="5637" width="11" bestFit="1" customWidth="1"/>
    <col min="5638" max="5638" width="10.5703125" bestFit="1" customWidth="1"/>
    <col min="5889" max="5889" width="20" bestFit="1" customWidth="1"/>
    <col min="5890" max="5890" width="11" bestFit="1" customWidth="1"/>
    <col min="5891" max="5891" width="10.5703125" bestFit="1" customWidth="1"/>
    <col min="5892" max="5892" width="23.42578125" bestFit="1" customWidth="1"/>
    <col min="5893" max="5893" width="11" bestFit="1" customWidth="1"/>
    <col min="5894" max="5894" width="10.5703125" bestFit="1" customWidth="1"/>
    <col min="6145" max="6145" width="20" bestFit="1" customWidth="1"/>
    <col min="6146" max="6146" width="11" bestFit="1" customWidth="1"/>
    <col min="6147" max="6147" width="10.5703125" bestFit="1" customWidth="1"/>
    <col min="6148" max="6148" width="23.42578125" bestFit="1" customWidth="1"/>
    <col min="6149" max="6149" width="11" bestFit="1" customWidth="1"/>
    <col min="6150" max="6150" width="10.5703125" bestFit="1" customWidth="1"/>
    <col min="6401" max="6401" width="20" bestFit="1" customWidth="1"/>
    <col min="6402" max="6402" width="11" bestFit="1" customWidth="1"/>
    <col min="6403" max="6403" width="10.5703125" bestFit="1" customWidth="1"/>
    <col min="6404" max="6404" width="23.42578125" bestFit="1" customWidth="1"/>
    <col min="6405" max="6405" width="11" bestFit="1" customWidth="1"/>
    <col min="6406" max="6406" width="10.5703125" bestFit="1" customWidth="1"/>
    <col min="6657" max="6657" width="20" bestFit="1" customWidth="1"/>
    <col min="6658" max="6658" width="11" bestFit="1" customWidth="1"/>
    <col min="6659" max="6659" width="10.5703125" bestFit="1" customWidth="1"/>
    <col min="6660" max="6660" width="23.42578125" bestFit="1" customWidth="1"/>
    <col min="6661" max="6661" width="11" bestFit="1" customWidth="1"/>
    <col min="6662" max="6662" width="10.5703125" bestFit="1" customWidth="1"/>
    <col min="6913" max="6913" width="20" bestFit="1" customWidth="1"/>
    <col min="6914" max="6914" width="11" bestFit="1" customWidth="1"/>
    <col min="6915" max="6915" width="10.5703125" bestFit="1" customWidth="1"/>
    <col min="6916" max="6916" width="23.42578125" bestFit="1" customWidth="1"/>
    <col min="6917" max="6917" width="11" bestFit="1" customWidth="1"/>
    <col min="6918" max="6918" width="10.5703125" bestFit="1" customWidth="1"/>
    <col min="7169" max="7169" width="20" bestFit="1" customWidth="1"/>
    <col min="7170" max="7170" width="11" bestFit="1" customWidth="1"/>
    <col min="7171" max="7171" width="10.5703125" bestFit="1" customWidth="1"/>
    <col min="7172" max="7172" width="23.42578125" bestFit="1" customWidth="1"/>
    <col min="7173" max="7173" width="11" bestFit="1" customWidth="1"/>
    <col min="7174" max="7174" width="10.5703125" bestFit="1" customWidth="1"/>
    <col min="7425" max="7425" width="20" bestFit="1" customWidth="1"/>
    <col min="7426" max="7426" width="11" bestFit="1" customWidth="1"/>
    <col min="7427" max="7427" width="10.5703125" bestFit="1" customWidth="1"/>
    <col min="7428" max="7428" width="23.42578125" bestFit="1" customWidth="1"/>
    <col min="7429" max="7429" width="11" bestFit="1" customWidth="1"/>
    <col min="7430" max="7430" width="10.5703125" bestFit="1" customWidth="1"/>
    <col min="7681" max="7681" width="20" bestFit="1" customWidth="1"/>
    <col min="7682" max="7682" width="11" bestFit="1" customWidth="1"/>
    <col min="7683" max="7683" width="10.5703125" bestFit="1" customWidth="1"/>
    <col min="7684" max="7684" width="23.42578125" bestFit="1" customWidth="1"/>
    <col min="7685" max="7685" width="11" bestFit="1" customWidth="1"/>
    <col min="7686" max="7686" width="10.5703125" bestFit="1" customWidth="1"/>
    <col min="7937" max="7937" width="20" bestFit="1" customWidth="1"/>
    <col min="7938" max="7938" width="11" bestFit="1" customWidth="1"/>
    <col min="7939" max="7939" width="10.5703125" bestFit="1" customWidth="1"/>
    <col min="7940" max="7940" width="23.42578125" bestFit="1" customWidth="1"/>
    <col min="7941" max="7941" width="11" bestFit="1" customWidth="1"/>
    <col min="7942" max="7942" width="10.5703125" bestFit="1" customWidth="1"/>
    <col min="8193" max="8193" width="20" bestFit="1" customWidth="1"/>
    <col min="8194" max="8194" width="11" bestFit="1" customWidth="1"/>
    <col min="8195" max="8195" width="10.5703125" bestFit="1" customWidth="1"/>
    <col min="8196" max="8196" width="23.42578125" bestFit="1" customWidth="1"/>
    <col min="8197" max="8197" width="11" bestFit="1" customWidth="1"/>
    <col min="8198" max="8198" width="10.5703125" bestFit="1" customWidth="1"/>
    <col min="8449" max="8449" width="20" bestFit="1" customWidth="1"/>
    <col min="8450" max="8450" width="11" bestFit="1" customWidth="1"/>
    <col min="8451" max="8451" width="10.5703125" bestFit="1" customWidth="1"/>
    <col min="8452" max="8452" width="23.42578125" bestFit="1" customWidth="1"/>
    <col min="8453" max="8453" width="11" bestFit="1" customWidth="1"/>
    <col min="8454" max="8454" width="10.5703125" bestFit="1" customWidth="1"/>
    <col min="8705" max="8705" width="20" bestFit="1" customWidth="1"/>
    <col min="8706" max="8706" width="11" bestFit="1" customWidth="1"/>
    <col min="8707" max="8707" width="10.5703125" bestFit="1" customWidth="1"/>
    <col min="8708" max="8708" width="23.42578125" bestFit="1" customWidth="1"/>
    <col min="8709" max="8709" width="11" bestFit="1" customWidth="1"/>
    <col min="8710" max="8710" width="10.5703125" bestFit="1" customWidth="1"/>
    <col min="8961" max="8961" width="20" bestFit="1" customWidth="1"/>
    <col min="8962" max="8962" width="11" bestFit="1" customWidth="1"/>
    <col min="8963" max="8963" width="10.5703125" bestFit="1" customWidth="1"/>
    <col min="8964" max="8964" width="23.42578125" bestFit="1" customWidth="1"/>
    <col min="8965" max="8965" width="11" bestFit="1" customWidth="1"/>
    <col min="8966" max="8966" width="10.5703125" bestFit="1" customWidth="1"/>
    <col min="9217" max="9217" width="20" bestFit="1" customWidth="1"/>
    <col min="9218" max="9218" width="11" bestFit="1" customWidth="1"/>
    <col min="9219" max="9219" width="10.5703125" bestFit="1" customWidth="1"/>
    <col min="9220" max="9220" width="23.42578125" bestFit="1" customWidth="1"/>
    <col min="9221" max="9221" width="11" bestFit="1" customWidth="1"/>
    <col min="9222" max="9222" width="10.5703125" bestFit="1" customWidth="1"/>
    <col min="9473" max="9473" width="20" bestFit="1" customWidth="1"/>
    <col min="9474" max="9474" width="11" bestFit="1" customWidth="1"/>
    <col min="9475" max="9475" width="10.5703125" bestFit="1" customWidth="1"/>
    <col min="9476" max="9476" width="23.42578125" bestFit="1" customWidth="1"/>
    <col min="9477" max="9477" width="11" bestFit="1" customWidth="1"/>
    <col min="9478" max="9478" width="10.5703125" bestFit="1" customWidth="1"/>
    <col min="9729" max="9729" width="20" bestFit="1" customWidth="1"/>
    <col min="9730" max="9730" width="11" bestFit="1" customWidth="1"/>
    <col min="9731" max="9731" width="10.5703125" bestFit="1" customWidth="1"/>
    <col min="9732" max="9732" width="23.42578125" bestFit="1" customWidth="1"/>
    <col min="9733" max="9733" width="11" bestFit="1" customWidth="1"/>
    <col min="9734" max="9734" width="10.5703125" bestFit="1" customWidth="1"/>
    <col min="9985" max="9985" width="20" bestFit="1" customWidth="1"/>
    <col min="9986" max="9986" width="11" bestFit="1" customWidth="1"/>
    <col min="9987" max="9987" width="10.5703125" bestFit="1" customWidth="1"/>
    <col min="9988" max="9988" width="23.42578125" bestFit="1" customWidth="1"/>
    <col min="9989" max="9989" width="11" bestFit="1" customWidth="1"/>
    <col min="9990" max="9990" width="10.5703125" bestFit="1" customWidth="1"/>
    <col min="10241" max="10241" width="20" bestFit="1" customWidth="1"/>
    <col min="10242" max="10242" width="11" bestFit="1" customWidth="1"/>
    <col min="10243" max="10243" width="10.5703125" bestFit="1" customWidth="1"/>
    <col min="10244" max="10244" width="23.42578125" bestFit="1" customWidth="1"/>
    <col min="10245" max="10245" width="11" bestFit="1" customWidth="1"/>
    <col min="10246" max="10246" width="10.5703125" bestFit="1" customWidth="1"/>
    <col min="10497" max="10497" width="20" bestFit="1" customWidth="1"/>
    <col min="10498" max="10498" width="11" bestFit="1" customWidth="1"/>
    <col min="10499" max="10499" width="10.5703125" bestFit="1" customWidth="1"/>
    <col min="10500" max="10500" width="23.42578125" bestFit="1" customWidth="1"/>
    <col min="10501" max="10501" width="11" bestFit="1" customWidth="1"/>
    <col min="10502" max="10502" width="10.5703125" bestFit="1" customWidth="1"/>
    <col min="10753" max="10753" width="20" bestFit="1" customWidth="1"/>
    <col min="10754" max="10754" width="11" bestFit="1" customWidth="1"/>
    <col min="10755" max="10755" width="10.5703125" bestFit="1" customWidth="1"/>
    <col min="10756" max="10756" width="23.42578125" bestFit="1" customWidth="1"/>
    <col min="10757" max="10757" width="11" bestFit="1" customWidth="1"/>
    <col min="10758" max="10758" width="10.5703125" bestFit="1" customWidth="1"/>
    <col min="11009" max="11009" width="20" bestFit="1" customWidth="1"/>
    <col min="11010" max="11010" width="11" bestFit="1" customWidth="1"/>
    <col min="11011" max="11011" width="10.5703125" bestFit="1" customWidth="1"/>
    <col min="11012" max="11012" width="23.42578125" bestFit="1" customWidth="1"/>
    <col min="11013" max="11013" width="11" bestFit="1" customWidth="1"/>
    <col min="11014" max="11014" width="10.5703125" bestFit="1" customWidth="1"/>
    <col min="11265" max="11265" width="20" bestFit="1" customWidth="1"/>
    <col min="11266" max="11266" width="11" bestFit="1" customWidth="1"/>
    <col min="11267" max="11267" width="10.5703125" bestFit="1" customWidth="1"/>
    <col min="11268" max="11268" width="23.42578125" bestFit="1" customWidth="1"/>
    <col min="11269" max="11269" width="11" bestFit="1" customWidth="1"/>
    <col min="11270" max="11270" width="10.5703125" bestFit="1" customWidth="1"/>
    <col min="11521" max="11521" width="20" bestFit="1" customWidth="1"/>
    <col min="11522" max="11522" width="11" bestFit="1" customWidth="1"/>
    <col min="11523" max="11523" width="10.5703125" bestFit="1" customWidth="1"/>
    <col min="11524" max="11524" width="23.42578125" bestFit="1" customWidth="1"/>
    <col min="11525" max="11525" width="11" bestFit="1" customWidth="1"/>
    <col min="11526" max="11526" width="10.5703125" bestFit="1" customWidth="1"/>
    <col min="11777" max="11777" width="20" bestFit="1" customWidth="1"/>
    <col min="11778" max="11778" width="11" bestFit="1" customWidth="1"/>
    <col min="11779" max="11779" width="10.5703125" bestFit="1" customWidth="1"/>
    <col min="11780" max="11780" width="23.42578125" bestFit="1" customWidth="1"/>
    <col min="11781" max="11781" width="11" bestFit="1" customWidth="1"/>
    <col min="11782" max="11782" width="10.5703125" bestFit="1" customWidth="1"/>
    <col min="12033" max="12033" width="20" bestFit="1" customWidth="1"/>
    <col min="12034" max="12034" width="11" bestFit="1" customWidth="1"/>
    <col min="12035" max="12035" width="10.5703125" bestFit="1" customWidth="1"/>
    <col min="12036" max="12036" width="23.42578125" bestFit="1" customWidth="1"/>
    <col min="12037" max="12037" width="11" bestFit="1" customWidth="1"/>
    <col min="12038" max="12038" width="10.5703125" bestFit="1" customWidth="1"/>
    <col min="12289" max="12289" width="20" bestFit="1" customWidth="1"/>
    <col min="12290" max="12290" width="11" bestFit="1" customWidth="1"/>
    <col min="12291" max="12291" width="10.5703125" bestFit="1" customWidth="1"/>
    <col min="12292" max="12292" width="23.42578125" bestFit="1" customWidth="1"/>
    <col min="12293" max="12293" width="11" bestFit="1" customWidth="1"/>
    <col min="12294" max="12294" width="10.5703125" bestFit="1" customWidth="1"/>
    <col min="12545" max="12545" width="20" bestFit="1" customWidth="1"/>
    <col min="12546" max="12546" width="11" bestFit="1" customWidth="1"/>
    <col min="12547" max="12547" width="10.5703125" bestFit="1" customWidth="1"/>
    <col min="12548" max="12548" width="23.42578125" bestFit="1" customWidth="1"/>
    <col min="12549" max="12549" width="11" bestFit="1" customWidth="1"/>
    <col min="12550" max="12550" width="10.5703125" bestFit="1" customWidth="1"/>
    <col min="12801" max="12801" width="20" bestFit="1" customWidth="1"/>
    <col min="12802" max="12802" width="11" bestFit="1" customWidth="1"/>
    <col min="12803" max="12803" width="10.5703125" bestFit="1" customWidth="1"/>
    <col min="12804" max="12804" width="23.42578125" bestFit="1" customWidth="1"/>
    <col min="12805" max="12805" width="11" bestFit="1" customWidth="1"/>
    <col min="12806" max="12806" width="10.5703125" bestFit="1" customWidth="1"/>
    <col min="13057" max="13057" width="20" bestFit="1" customWidth="1"/>
    <col min="13058" max="13058" width="11" bestFit="1" customWidth="1"/>
    <col min="13059" max="13059" width="10.5703125" bestFit="1" customWidth="1"/>
    <col min="13060" max="13060" width="23.42578125" bestFit="1" customWidth="1"/>
    <col min="13061" max="13061" width="11" bestFit="1" customWidth="1"/>
    <col min="13062" max="13062" width="10.5703125" bestFit="1" customWidth="1"/>
    <col min="13313" max="13313" width="20" bestFit="1" customWidth="1"/>
    <col min="13314" max="13314" width="11" bestFit="1" customWidth="1"/>
    <col min="13315" max="13315" width="10.5703125" bestFit="1" customWidth="1"/>
    <col min="13316" max="13316" width="23.42578125" bestFit="1" customWidth="1"/>
    <col min="13317" max="13317" width="11" bestFit="1" customWidth="1"/>
    <col min="13318" max="13318" width="10.5703125" bestFit="1" customWidth="1"/>
    <col min="13569" max="13569" width="20" bestFit="1" customWidth="1"/>
    <col min="13570" max="13570" width="11" bestFit="1" customWidth="1"/>
    <col min="13571" max="13571" width="10.5703125" bestFit="1" customWidth="1"/>
    <col min="13572" max="13572" width="23.42578125" bestFit="1" customWidth="1"/>
    <col min="13573" max="13573" width="11" bestFit="1" customWidth="1"/>
    <col min="13574" max="13574" width="10.5703125" bestFit="1" customWidth="1"/>
    <col min="13825" max="13825" width="20" bestFit="1" customWidth="1"/>
    <col min="13826" max="13826" width="11" bestFit="1" customWidth="1"/>
    <col min="13827" max="13827" width="10.5703125" bestFit="1" customWidth="1"/>
    <col min="13828" max="13828" width="23.42578125" bestFit="1" customWidth="1"/>
    <col min="13829" max="13829" width="11" bestFit="1" customWidth="1"/>
    <col min="13830" max="13830" width="10.5703125" bestFit="1" customWidth="1"/>
    <col min="14081" max="14081" width="20" bestFit="1" customWidth="1"/>
    <col min="14082" max="14082" width="11" bestFit="1" customWidth="1"/>
    <col min="14083" max="14083" width="10.5703125" bestFit="1" customWidth="1"/>
    <col min="14084" max="14084" width="23.42578125" bestFit="1" customWidth="1"/>
    <col min="14085" max="14085" width="11" bestFit="1" customWidth="1"/>
    <col min="14086" max="14086" width="10.5703125" bestFit="1" customWidth="1"/>
    <col min="14337" max="14337" width="20" bestFit="1" customWidth="1"/>
    <col min="14338" max="14338" width="11" bestFit="1" customWidth="1"/>
    <col min="14339" max="14339" width="10.5703125" bestFit="1" customWidth="1"/>
    <col min="14340" max="14340" width="23.42578125" bestFit="1" customWidth="1"/>
    <col min="14341" max="14341" width="11" bestFit="1" customWidth="1"/>
    <col min="14342" max="14342" width="10.5703125" bestFit="1" customWidth="1"/>
    <col min="14593" max="14593" width="20" bestFit="1" customWidth="1"/>
    <col min="14594" max="14594" width="11" bestFit="1" customWidth="1"/>
    <col min="14595" max="14595" width="10.5703125" bestFit="1" customWidth="1"/>
    <col min="14596" max="14596" width="23.42578125" bestFit="1" customWidth="1"/>
    <col min="14597" max="14597" width="11" bestFit="1" customWidth="1"/>
    <col min="14598" max="14598" width="10.5703125" bestFit="1" customWidth="1"/>
    <col min="14849" max="14849" width="20" bestFit="1" customWidth="1"/>
    <col min="14850" max="14850" width="11" bestFit="1" customWidth="1"/>
    <col min="14851" max="14851" width="10.5703125" bestFit="1" customWidth="1"/>
    <col min="14852" max="14852" width="23.42578125" bestFit="1" customWidth="1"/>
    <col min="14853" max="14853" width="11" bestFit="1" customWidth="1"/>
    <col min="14854" max="14854" width="10.5703125" bestFit="1" customWidth="1"/>
    <col min="15105" max="15105" width="20" bestFit="1" customWidth="1"/>
    <col min="15106" max="15106" width="11" bestFit="1" customWidth="1"/>
    <col min="15107" max="15107" width="10.5703125" bestFit="1" customWidth="1"/>
    <col min="15108" max="15108" width="23.42578125" bestFit="1" customWidth="1"/>
    <col min="15109" max="15109" width="11" bestFit="1" customWidth="1"/>
    <col min="15110" max="15110" width="10.5703125" bestFit="1" customWidth="1"/>
    <col min="15361" max="15361" width="20" bestFit="1" customWidth="1"/>
    <col min="15362" max="15362" width="11" bestFit="1" customWidth="1"/>
    <col min="15363" max="15363" width="10.5703125" bestFit="1" customWidth="1"/>
    <col min="15364" max="15364" width="23.42578125" bestFit="1" customWidth="1"/>
    <col min="15365" max="15365" width="11" bestFit="1" customWidth="1"/>
    <col min="15366" max="15366" width="10.5703125" bestFit="1" customWidth="1"/>
    <col min="15617" max="15617" width="20" bestFit="1" customWidth="1"/>
    <col min="15618" max="15618" width="11" bestFit="1" customWidth="1"/>
    <col min="15619" max="15619" width="10.5703125" bestFit="1" customWidth="1"/>
    <col min="15620" max="15620" width="23.42578125" bestFit="1" customWidth="1"/>
    <col min="15621" max="15621" width="11" bestFit="1" customWidth="1"/>
    <col min="15622" max="15622" width="10.5703125" bestFit="1" customWidth="1"/>
    <col min="15873" max="15873" width="20" bestFit="1" customWidth="1"/>
    <col min="15874" max="15874" width="11" bestFit="1" customWidth="1"/>
    <col min="15875" max="15875" width="10.5703125" bestFit="1" customWidth="1"/>
    <col min="15876" max="15876" width="23.42578125" bestFit="1" customWidth="1"/>
    <col min="15877" max="15877" width="11" bestFit="1" customWidth="1"/>
    <col min="15878" max="15878" width="10.5703125" bestFit="1" customWidth="1"/>
    <col min="16129" max="16129" width="20" bestFit="1" customWidth="1"/>
    <col min="16130" max="16130" width="11" bestFit="1" customWidth="1"/>
    <col min="16131" max="16131" width="10.5703125" bestFit="1" customWidth="1"/>
    <col min="16132" max="16132" width="23.42578125" bestFit="1" customWidth="1"/>
    <col min="16133" max="16133" width="11" bestFit="1" customWidth="1"/>
    <col min="16134" max="16134" width="10.5703125" bestFit="1" customWidth="1"/>
  </cols>
  <sheetData>
    <row r="1" spans="1:6" x14ac:dyDescent="0.25">
      <c r="A1" s="28"/>
      <c r="B1" s="80" t="s">
        <v>58</v>
      </c>
      <c r="C1" s="80"/>
      <c r="D1" s="28"/>
      <c r="E1" s="80" t="s">
        <v>58</v>
      </c>
      <c r="F1" s="80"/>
    </row>
    <row r="2" spans="1:6" x14ac:dyDescent="0.25">
      <c r="A2" s="29" t="s">
        <v>59</v>
      </c>
      <c r="B2" s="81" t="s">
        <v>60</v>
      </c>
      <c r="C2" s="81"/>
      <c r="D2" s="29" t="s">
        <v>61</v>
      </c>
      <c r="E2" s="81" t="s">
        <v>60</v>
      </c>
      <c r="F2" s="81"/>
    </row>
    <row r="3" spans="1:6" x14ac:dyDescent="0.25">
      <c r="A3" s="30" t="s">
        <v>62</v>
      </c>
      <c r="B3" s="31"/>
      <c r="C3" s="32">
        <v>1037724.42</v>
      </c>
      <c r="D3" s="33" t="s">
        <v>63</v>
      </c>
      <c r="E3" s="31"/>
      <c r="F3" s="32">
        <v>2174502</v>
      </c>
    </row>
    <row r="4" spans="1:6" x14ac:dyDescent="0.25">
      <c r="A4" s="34" t="s">
        <v>64</v>
      </c>
      <c r="B4" s="35">
        <v>1221349.42</v>
      </c>
      <c r="C4" s="36"/>
      <c r="D4" s="37" t="s">
        <v>65</v>
      </c>
      <c r="E4" s="35">
        <v>-118253</v>
      </c>
      <c r="F4" s="36"/>
    </row>
    <row r="5" spans="1:6" x14ac:dyDescent="0.25">
      <c r="A5" s="34" t="s">
        <v>66</v>
      </c>
      <c r="B5" s="35">
        <v>-85135</v>
      </c>
      <c r="C5" s="36"/>
      <c r="D5" s="37" t="s">
        <v>67</v>
      </c>
      <c r="E5" s="35">
        <v>7722</v>
      </c>
      <c r="F5" s="36"/>
    </row>
    <row r="6" spans="1:6" x14ac:dyDescent="0.25">
      <c r="A6" s="34" t="s">
        <v>68</v>
      </c>
      <c r="B6" s="35">
        <v>-114960</v>
      </c>
      <c r="C6" s="36"/>
      <c r="D6" s="37" t="s">
        <v>69</v>
      </c>
      <c r="E6" s="35">
        <v>1164</v>
      </c>
      <c r="F6" s="36"/>
    </row>
    <row r="7" spans="1:6" x14ac:dyDescent="0.25">
      <c r="A7" s="34" t="s">
        <v>70</v>
      </c>
      <c r="B7" s="38">
        <v>16470</v>
      </c>
      <c r="C7" s="36"/>
      <c r="D7" s="37" t="s">
        <v>71</v>
      </c>
      <c r="E7" s="35">
        <v>7</v>
      </c>
      <c r="F7" s="36"/>
    </row>
    <row r="8" spans="1:6" x14ac:dyDescent="0.25">
      <c r="A8" s="30" t="s">
        <v>72</v>
      </c>
      <c r="B8" s="31"/>
      <c r="C8" s="32">
        <v>1099680.47</v>
      </c>
      <c r="D8" s="37" t="s">
        <v>73</v>
      </c>
      <c r="E8" s="35">
        <v>34207</v>
      </c>
      <c r="F8" s="36"/>
    </row>
    <row r="9" spans="1:6" x14ac:dyDescent="0.25">
      <c r="A9" s="39" t="s">
        <v>74</v>
      </c>
      <c r="B9" s="35">
        <v>348339.47</v>
      </c>
      <c r="C9" s="36"/>
      <c r="D9" s="37" t="s">
        <v>75</v>
      </c>
      <c r="E9" s="35">
        <v>550440</v>
      </c>
      <c r="F9" s="36"/>
    </row>
    <row r="10" spans="1:6" x14ac:dyDescent="0.25">
      <c r="A10" s="39" t="s">
        <v>76</v>
      </c>
      <c r="B10" s="35">
        <v>465461</v>
      </c>
      <c r="C10" s="36"/>
      <c r="D10" s="37" t="s">
        <v>77</v>
      </c>
      <c r="E10" s="35">
        <v>10984</v>
      </c>
      <c r="F10" s="36"/>
    </row>
    <row r="11" spans="1:6" x14ac:dyDescent="0.25">
      <c r="A11" s="39" t="s">
        <v>78</v>
      </c>
      <c r="B11" s="38">
        <v>285880</v>
      </c>
      <c r="C11" s="36"/>
      <c r="D11" s="37" t="s">
        <v>79</v>
      </c>
      <c r="E11" s="35">
        <v>218776</v>
      </c>
      <c r="F11" s="36"/>
    </row>
    <row r="12" spans="1:6" x14ac:dyDescent="0.25">
      <c r="A12" s="30" t="s">
        <v>80</v>
      </c>
      <c r="B12" s="31"/>
      <c r="C12" s="32">
        <v>378397.11</v>
      </c>
      <c r="D12" s="37" t="s">
        <v>81</v>
      </c>
      <c r="E12" s="35">
        <v>1389920</v>
      </c>
      <c r="F12" s="36"/>
    </row>
    <row r="13" spans="1:6" x14ac:dyDescent="0.25">
      <c r="A13" s="39" t="s">
        <v>82</v>
      </c>
      <c r="B13" s="35">
        <v>6224</v>
      </c>
      <c r="C13" s="36"/>
      <c r="D13" s="37" t="s">
        <v>83</v>
      </c>
      <c r="E13" s="35">
        <v>21051</v>
      </c>
      <c r="F13" s="36"/>
    </row>
    <row r="14" spans="1:6" x14ac:dyDescent="0.25">
      <c r="A14" s="39" t="s">
        <v>84</v>
      </c>
      <c r="B14" s="35">
        <v>10500</v>
      </c>
      <c r="C14" s="36"/>
      <c r="D14" s="37" t="s">
        <v>85</v>
      </c>
      <c r="E14" s="35">
        <v>45932</v>
      </c>
      <c r="F14" s="36"/>
    </row>
    <row r="15" spans="1:6" x14ac:dyDescent="0.25">
      <c r="A15" s="39" t="s">
        <v>86</v>
      </c>
      <c r="B15" s="38">
        <v>361673.11</v>
      </c>
      <c r="C15" s="36"/>
      <c r="D15" s="37" t="s">
        <v>87</v>
      </c>
      <c r="E15" s="38">
        <v>12552</v>
      </c>
      <c r="F15" s="36"/>
    </row>
    <row r="16" spans="1:6" x14ac:dyDescent="0.25">
      <c r="A16" s="30" t="s">
        <v>88</v>
      </c>
      <c r="B16" s="31"/>
      <c r="C16" s="36"/>
      <c r="D16" s="40" t="s">
        <v>89</v>
      </c>
      <c r="E16" s="31"/>
      <c r="F16" s="32">
        <v>703173.76</v>
      </c>
    </row>
    <row r="17" spans="1:6" x14ac:dyDescent="0.25">
      <c r="A17" s="34" t="s">
        <v>90</v>
      </c>
      <c r="B17" s="31"/>
      <c r="C17" s="36"/>
      <c r="D17" s="37" t="s">
        <v>91</v>
      </c>
      <c r="E17" s="35">
        <v>103082.08</v>
      </c>
      <c r="F17" s="36"/>
    </row>
    <row r="18" spans="1:6" x14ac:dyDescent="0.25">
      <c r="A18" s="34" t="s">
        <v>92</v>
      </c>
      <c r="B18" s="31"/>
      <c r="C18" s="36"/>
      <c r="D18" s="41" t="s">
        <v>93</v>
      </c>
      <c r="E18" s="35">
        <v>533593.53</v>
      </c>
      <c r="F18" s="36"/>
    </row>
    <row r="19" spans="1:6" x14ac:dyDescent="0.25">
      <c r="A19" s="34" t="s">
        <v>94</v>
      </c>
      <c r="B19" s="31"/>
      <c r="C19" s="36"/>
      <c r="D19" s="41" t="s">
        <v>95</v>
      </c>
      <c r="E19" s="35">
        <v>27753.72</v>
      </c>
      <c r="F19" s="36"/>
    </row>
    <row r="20" spans="1:6" x14ac:dyDescent="0.25">
      <c r="A20" s="34" t="s">
        <v>96</v>
      </c>
      <c r="B20" s="31"/>
      <c r="C20" s="36"/>
      <c r="D20" s="41" t="s">
        <v>97</v>
      </c>
      <c r="E20" s="35">
        <v>16744.43</v>
      </c>
      <c r="F20" s="36"/>
    </row>
    <row r="21" spans="1:6" x14ac:dyDescent="0.25">
      <c r="A21" s="34" t="s">
        <v>98</v>
      </c>
      <c r="B21" s="42"/>
      <c r="C21" s="36"/>
      <c r="D21" s="37" t="s">
        <v>99</v>
      </c>
      <c r="E21" s="35">
        <v>20000</v>
      </c>
      <c r="F21" s="36"/>
    </row>
    <row r="22" spans="1:6" x14ac:dyDescent="0.25">
      <c r="A22" s="30" t="s">
        <v>100</v>
      </c>
      <c r="B22" s="31"/>
      <c r="C22" s="32">
        <v>361874.34</v>
      </c>
      <c r="D22" s="37" t="s">
        <v>101</v>
      </c>
      <c r="E22" s="38">
        <v>2000</v>
      </c>
      <c r="F22" s="36"/>
    </row>
    <row r="23" spans="1:6" x14ac:dyDescent="0.25">
      <c r="A23" s="34" t="s">
        <v>102</v>
      </c>
      <c r="B23" s="31"/>
      <c r="C23" s="36"/>
      <c r="D23" s="43" t="s">
        <v>103</v>
      </c>
      <c r="E23" s="31"/>
      <c r="F23" s="32">
        <v>0.57999999999999996</v>
      </c>
    </row>
    <row r="24" spans="1:6" x14ac:dyDescent="0.25">
      <c r="A24" s="34" t="s">
        <v>104</v>
      </c>
      <c r="B24" s="44">
        <v>361874.34</v>
      </c>
      <c r="C24" s="36"/>
      <c r="D24" s="45"/>
      <c r="E24" s="45"/>
      <c r="F24" s="45"/>
    </row>
    <row r="25" spans="1:6" x14ac:dyDescent="0.25">
      <c r="A25" s="46" t="s">
        <v>105</v>
      </c>
      <c r="B25" s="47"/>
      <c r="C25" s="48">
        <v>2877676.34</v>
      </c>
      <c r="D25" s="49" t="s">
        <v>105</v>
      </c>
      <c r="E25" s="50"/>
      <c r="F25" s="51">
        <v>2877676.34</v>
      </c>
    </row>
  </sheetData>
  <mergeCells count="4">
    <mergeCell ref="B1:C1"/>
    <mergeCell ref="E1:F1"/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MEMO</vt:lpstr>
      <vt:lpstr>Sheet6 (2)</vt:lpstr>
      <vt:lpstr>tallybs2015-16</vt:lpstr>
      <vt:lpstr>BS</vt:lpstr>
      <vt:lpstr>pL </vt:lpstr>
      <vt:lpstr>tally pl 2015-16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RamXcodeSystem</cp:lastModifiedBy>
  <cp:lastPrinted>2022-02-17T09:06:52Z</cp:lastPrinted>
  <dcterms:created xsi:type="dcterms:W3CDTF">2016-06-06T08:31:15Z</dcterms:created>
  <dcterms:modified xsi:type="dcterms:W3CDTF">2022-05-12T10:50:32Z</dcterms:modified>
</cp:coreProperties>
</file>