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ent\DATAS\AUTHENTIC JOURNEY\AY-2021-22\"/>
    </mc:Choice>
  </mc:AlternateContent>
  <xr:revisionPtr revIDLastSave="0" documentId="13_ncr:1_{4A40BFDF-DE42-43F9-84D8-DA61938827AB}" xr6:coauthVersionLast="47" xr6:coauthVersionMax="47" xr10:uidLastSave="{00000000-0000-0000-0000-000000000000}"/>
  <bookViews>
    <workbookView xWindow="-120" yWindow="-120" windowWidth="20730" windowHeight="11310" activeTab="3" xr2:uid="{00000000-000D-0000-FFFF-FFFF00000000}"/>
  </bookViews>
  <sheets>
    <sheet name="BS" sheetId="1" r:id="rId1"/>
    <sheet name="Pl tally" sheetId="8" r:id="rId2"/>
    <sheet name="BS_tally" sheetId="7" r:id="rId3"/>
    <sheet name="Notes-old" sheetId="2" r:id="rId4"/>
    <sheet name="P&amp;L" sheetId="3" r:id="rId5"/>
    <sheet name="Trial Balance" sheetId="4" state="hidden" r:id="rId6"/>
    <sheet name="NOTES" sheetId="6" r:id="rId7"/>
  </sheets>
  <definedNames>
    <definedName name="_xlnm.Print_Titles" localSheetId="6">NOTES!$1:$2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3" l="1"/>
  <c r="E27" i="3"/>
  <c r="E25" i="3"/>
  <c r="E23" i="3"/>
  <c r="E19" i="3"/>
  <c r="E17" i="3"/>
  <c r="E10" i="3"/>
  <c r="D39" i="1"/>
  <c r="D23" i="1"/>
  <c r="D27" i="1" s="1"/>
  <c r="D46" i="1"/>
  <c r="D45" i="1"/>
  <c r="D24" i="1"/>
  <c r="D22" i="1"/>
  <c r="D11" i="1"/>
  <c r="D54" i="2"/>
  <c r="D130" i="2"/>
  <c r="D129" i="2"/>
  <c r="D126" i="2"/>
  <c r="D122" i="2"/>
  <c r="D120" i="2"/>
  <c r="D113" i="2"/>
  <c r="D112" i="2"/>
  <c r="D111" i="2"/>
  <c r="D110" i="2"/>
  <c r="D109" i="2"/>
  <c r="D108" i="2"/>
  <c r="D107" i="2"/>
  <c r="D83" i="2"/>
  <c r="D85" i="2" s="1"/>
  <c r="D82" i="2"/>
  <c r="D76" i="2"/>
  <c r="D66" i="2"/>
  <c r="D63" i="2"/>
  <c r="D73" i="2"/>
  <c r="D56" i="2"/>
  <c r="D45" i="2"/>
  <c r="D39" i="2"/>
  <c r="D37" i="2"/>
  <c r="D31" i="2"/>
  <c r="D29" i="2"/>
  <c r="D28" i="2"/>
  <c r="D52" i="6"/>
  <c r="D38" i="6"/>
  <c r="D91" i="2"/>
  <c r="D93" i="2" s="1"/>
  <c r="E7" i="3" s="1"/>
  <c r="D50" i="1" l="1"/>
  <c r="D47" i="2"/>
  <c r="E47" i="2"/>
  <c r="E127" i="6"/>
  <c r="D127" i="6"/>
  <c r="D88" i="6"/>
  <c r="D81" i="6"/>
  <c r="E83" i="6"/>
  <c r="E138" i="6" l="1"/>
  <c r="D138" i="6"/>
  <c r="E122" i="6"/>
  <c r="D122" i="6"/>
  <c r="E116" i="6"/>
  <c r="D116" i="6"/>
  <c r="E110" i="6"/>
  <c r="D110" i="6"/>
  <c r="E103" i="6"/>
  <c r="D103" i="6"/>
  <c r="E97" i="6"/>
  <c r="D97" i="6"/>
  <c r="E90" i="6"/>
  <c r="D90" i="6"/>
  <c r="D83" i="6"/>
  <c r="E76" i="6"/>
  <c r="D76" i="6"/>
  <c r="E67" i="6"/>
  <c r="D67" i="6"/>
  <c r="E60" i="6"/>
  <c r="D60" i="6"/>
  <c r="E54" i="6"/>
  <c r="D54" i="6"/>
  <c r="E48" i="6"/>
  <c r="D48" i="6"/>
  <c r="E39" i="6"/>
  <c r="E31" i="6"/>
  <c r="D31" i="6"/>
  <c r="E23" i="6"/>
  <c r="D23" i="6"/>
  <c r="E15" i="6"/>
  <c r="D15" i="6"/>
  <c r="E10" i="6"/>
  <c r="D10" i="6"/>
  <c r="D36" i="6" l="1"/>
  <c r="D39" i="6" s="1"/>
  <c r="D10" i="1"/>
  <c r="F19" i="3" l="1"/>
  <c r="F10" i="3"/>
  <c r="E27" i="1"/>
  <c r="E50" i="1"/>
  <c r="F23" i="3" l="1"/>
  <c r="F25" i="3" s="1"/>
  <c r="F27" i="3" s="1"/>
  <c r="F32" i="3" s="1"/>
  <c r="E129" i="2"/>
  <c r="E130" i="2" s="1"/>
  <c r="E122" i="2"/>
  <c r="E113" i="2"/>
  <c r="E101" i="2"/>
  <c r="E93" i="2"/>
  <c r="E85" i="2"/>
  <c r="E76" i="2"/>
  <c r="E66" i="2"/>
  <c r="E56" i="2"/>
  <c r="E39" i="2"/>
  <c r="E31" i="2"/>
</calcChain>
</file>

<file path=xl/sharedStrings.xml><?xml version="1.0" encoding="utf-8"?>
<sst xmlns="http://schemas.openxmlformats.org/spreadsheetml/2006/main" count="449" uniqueCount="281">
  <si>
    <t>Note No.</t>
  </si>
  <si>
    <t>2020-21</t>
  </si>
  <si>
    <t>2019-20</t>
  </si>
  <si>
    <t>I. EQUITY AND LIABILITIES</t>
  </si>
  <si>
    <t>TOTAL</t>
  </si>
  <si>
    <t>II. ASSETS</t>
  </si>
  <si>
    <t>(₹)</t>
  </si>
  <si>
    <t>a</t>
  </si>
  <si>
    <t>b</t>
  </si>
  <si>
    <t>Subscribed, Issued, Called up &amp; Paid up Capital</t>
  </si>
  <si>
    <t xml:space="preserve">Reconcilation of the shares outstanding at the beginning and </t>
  </si>
  <si>
    <t>at the end of the reporting period Equity Share :</t>
  </si>
  <si>
    <t>c</t>
  </si>
  <si>
    <t>Number of equity shares at the beginning of the year</t>
  </si>
  <si>
    <t>Add: Issued during the year</t>
  </si>
  <si>
    <t>Number of equity shares at the end of the year</t>
  </si>
  <si>
    <t>d</t>
  </si>
  <si>
    <t>Number of shares held by share holders more than 5% of total shares</t>
  </si>
  <si>
    <t>Name of the Shareholder</t>
  </si>
  <si>
    <t xml:space="preserve">Share Capital </t>
  </si>
  <si>
    <t>Reserves &amp; Surplus</t>
  </si>
  <si>
    <t>Opening Balance</t>
  </si>
  <si>
    <t>Total</t>
  </si>
  <si>
    <t>Short Term Provisions</t>
  </si>
  <si>
    <t>Revenue from operations</t>
  </si>
  <si>
    <t>Other Expenses</t>
  </si>
  <si>
    <t>Bank charges</t>
  </si>
  <si>
    <t>BALANCE SHEET AS ON 31ST MARCH 2021</t>
  </si>
  <si>
    <t>Trade Payables</t>
  </si>
  <si>
    <t>Particulars</t>
  </si>
  <si>
    <t>I</t>
  </si>
  <si>
    <t>II</t>
  </si>
  <si>
    <t>III</t>
  </si>
  <si>
    <t>IV</t>
  </si>
  <si>
    <t>V</t>
  </si>
  <si>
    <t>VIDE OUR REPORT OF EVENDATE ANNEXED HERE TO</t>
  </si>
  <si>
    <t>AUTHENTIC JOURNEYS CONSULTANCY PRIVATE LIMITED</t>
  </si>
  <si>
    <t>(a) Trade payables</t>
  </si>
  <si>
    <t>-</t>
  </si>
  <si>
    <t>Authorised Share Capital</t>
  </si>
  <si>
    <t>20,000 (2019 - 20,000) Equity shares of Rs. 10/- each</t>
  </si>
  <si>
    <t>JENNIFER ANN KUMAR</t>
  </si>
  <si>
    <t>KRISHNA KUMAR</t>
  </si>
  <si>
    <t>Surplus/(deficit) from Profit &amp; Loss Account</t>
  </si>
  <si>
    <t>Add: Profit/(Loss) for the year</t>
  </si>
  <si>
    <t>Net Surplus in the statemnet of Profit &amp; Loss</t>
  </si>
  <si>
    <t>Provision For Tax</t>
  </si>
  <si>
    <t>Other Current Liabilities</t>
  </si>
  <si>
    <t>Dues to the director</t>
  </si>
  <si>
    <t>GST Payable</t>
  </si>
  <si>
    <t xml:space="preserve">Loans &amp; advances </t>
  </si>
  <si>
    <t>Security deposit</t>
  </si>
  <si>
    <t xml:space="preserve">     Current</t>
  </si>
  <si>
    <t xml:space="preserve">     Non-current</t>
  </si>
  <si>
    <t>Trade receivables</t>
  </si>
  <si>
    <t xml:space="preserve">Aggregate amount of trade receivables outstanding for a period </t>
  </si>
  <si>
    <t>exceeding six months from the date they are due for  payment</t>
  </si>
  <si>
    <t>Others</t>
  </si>
  <si>
    <t>Cash &amp; bank balances</t>
  </si>
  <si>
    <t>Balance with bank in current account</t>
  </si>
  <si>
    <t>Cash-in-hand</t>
  </si>
  <si>
    <t>Corporate coaching charges</t>
  </si>
  <si>
    <t>Employee renumeration &amp; benefits</t>
  </si>
  <si>
    <t>Director's renumeration</t>
  </si>
  <si>
    <t>Legal &amp; professional charges</t>
  </si>
  <si>
    <t>Website Development</t>
  </si>
  <si>
    <t>Rates &amp; taxes</t>
  </si>
  <si>
    <t>Rent</t>
  </si>
  <si>
    <t>Earnings per Equity share (Rs. 10/- each)</t>
  </si>
  <si>
    <t>Basic earnings per Share</t>
  </si>
  <si>
    <t>Net profit/(loss) for the year</t>
  </si>
  <si>
    <t>Weighted average number of equity shares</t>
  </si>
  <si>
    <t>Earnings per share - Basic (of Rs. 10/- each)</t>
  </si>
  <si>
    <t>Diluted Earnings per share</t>
  </si>
  <si>
    <t>Weighted average number of equity shares for Basic EPS</t>
  </si>
  <si>
    <t>Add: Effect of instruments which are dilutive</t>
  </si>
  <si>
    <t>Weighted average number of equity shares - for diluted EPS</t>
  </si>
  <si>
    <t>Earnings per share - Diluted (of Rs. 10/- each)</t>
  </si>
  <si>
    <t>As At 31st March 2021</t>
  </si>
  <si>
    <t>As At 31st March 2020</t>
  </si>
  <si>
    <t>(1) Shareholders’ funds</t>
  </si>
  <si>
    <t>(a) Share capital</t>
  </si>
  <si>
    <t>(b) Reserves and surplus</t>
  </si>
  <si>
    <t>{c} Money received  against share warrant</t>
  </si>
  <si>
    <t>(2)Share application money pending allotment</t>
  </si>
  <si>
    <t>(3) Non Current Liabilites</t>
  </si>
  <si>
    <t>(a ) Long Term Borrowings</t>
  </si>
  <si>
    <t>(b) Deferred Tax Liability ( Net )</t>
  </si>
  <si>
    <t>(c) Long term Provisions</t>
  </si>
  <si>
    <t>(4) Current liabilities</t>
  </si>
  <si>
    <t>(b) Short-term provisions</t>
  </si>
  <si>
    <t>(c) Other current liabilities</t>
  </si>
  <si>
    <t>(d) Short-term Borrowings</t>
  </si>
  <si>
    <t>(1) Non Current Assets</t>
  </si>
  <si>
    <t>(a) Fixed Assets</t>
  </si>
  <si>
    <t>(i)Tangible assets</t>
  </si>
  <si>
    <t>(ii)Intangible assets</t>
  </si>
  <si>
    <t>(iii)Capital work-in progress</t>
  </si>
  <si>
    <t>(iv)Intangible assets under development</t>
  </si>
  <si>
    <t>(b)Non-current Investments</t>
  </si>
  <si>
    <t>(c) Deferred tax assets (Net)</t>
  </si>
  <si>
    <t>(d) Long Term Loans and Advances</t>
  </si>
  <si>
    <t>(e) Other non-current assets</t>
  </si>
  <si>
    <t>(2) Current assets</t>
  </si>
  <si>
    <t>(a) Current Investments</t>
  </si>
  <si>
    <t>(b) Inventories</t>
  </si>
  <si>
    <t>(c) Trade receivables</t>
  </si>
  <si>
    <t>(d) Cash and cash equivalents</t>
  </si>
  <si>
    <t>(e) Short-term loans and advances</t>
  </si>
  <si>
    <t>(f) Other Current Assets</t>
  </si>
  <si>
    <t>PLACE:CHENNAI</t>
  </si>
  <si>
    <t>DATE: 27-10-2021</t>
  </si>
  <si>
    <t xml:space="preserve"> For Ramajayam and Associates </t>
  </si>
  <si>
    <t xml:space="preserve"> Charatered  Accountants </t>
  </si>
  <si>
    <t>FRN No:021074S</t>
  </si>
  <si>
    <t>J.Ramajayam</t>
  </si>
  <si>
    <t>Proprietor</t>
  </si>
  <si>
    <t>Membership No: 248923</t>
  </si>
  <si>
    <t xml:space="preserve"> UDIN: </t>
  </si>
  <si>
    <t>Profit and Loss Account for the year ended 31st March 2021</t>
  </si>
  <si>
    <t>For the Year Ended March 31,2021</t>
  </si>
  <si>
    <t>For the Year Ended March 31,2020</t>
  </si>
  <si>
    <t>Other income</t>
  </si>
  <si>
    <t>Total Revenue (I + II)</t>
  </si>
  <si>
    <t>Expenses:</t>
  </si>
  <si>
    <t>Cost of materials consumed</t>
  </si>
  <si>
    <t>Employee benefits expenses</t>
  </si>
  <si>
    <t>Finance Cost</t>
  </si>
  <si>
    <t>Depreciation and amortization expense</t>
  </si>
  <si>
    <t>Other expenses</t>
  </si>
  <si>
    <t>Total expenses</t>
  </si>
  <si>
    <t>Profit before exceptional and extraordinary items and tax ( III-IV )</t>
  </si>
  <si>
    <t>VI</t>
  </si>
  <si>
    <t>Exceptional items</t>
  </si>
  <si>
    <t>VII</t>
  </si>
  <si>
    <t>Profit before extraordinary items and tax ( V-VI )</t>
  </si>
  <si>
    <t>VIII</t>
  </si>
  <si>
    <t>Extraordinary Items</t>
  </si>
  <si>
    <t>IX</t>
  </si>
  <si>
    <t>Profit before tax (VII-VIII )</t>
  </si>
  <si>
    <t>X</t>
  </si>
  <si>
    <t>Tax expense:</t>
  </si>
  <si>
    <t>(1) Current tax</t>
  </si>
  <si>
    <t>(2) Deferred tax</t>
  </si>
  <si>
    <t>XI</t>
  </si>
  <si>
    <t>Profit (Loss) for the period from continuing operations (VII-VIII)</t>
  </si>
  <si>
    <t>XVI</t>
  </si>
  <si>
    <t>Earnings per equity share:</t>
  </si>
  <si>
    <t>(1) Basic</t>
  </si>
  <si>
    <t>(2) Diluted</t>
  </si>
  <si>
    <t>For Ramajayam and Associates</t>
  </si>
  <si>
    <t>Charatered  Accountants</t>
  </si>
  <si>
    <t xml:space="preserve">DATE : </t>
  </si>
  <si>
    <t>UDIN:</t>
  </si>
  <si>
    <t>Authentic Journeys Consultancy Private Limited</t>
  </si>
  <si>
    <t>Kochi</t>
  </si>
  <si>
    <t>Ernakulam</t>
  </si>
  <si>
    <t>Trial Balance</t>
  </si>
  <si>
    <t>1-Apr-2020 to 31-Mar-2021</t>
  </si>
  <si>
    <t/>
  </si>
  <si>
    <t>Opening</t>
  </si>
  <si>
    <t>Transactions</t>
  </si>
  <si>
    <t>Closing</t>
  </si>
  <si>
    <t>Balance</t>
  </si>
  <si>
    <t>Debit</t>
  </si>
  <si>
    <t>Credit</t>
  </si>
  <si>
    <t>Capital Account</t>
  </si>
  <si>
    <t>Jenifer Capital</t>
  </si>
  <si>
    <t>Krishna Kumar Capital</t>
  </si>
  <si>
    <t>Current Liabilities</t>
  </si>
  <si>
    <t>Duties &amp; Taxes</t>
  </si>
  <si>
    <t>Igst</t>
  </si>
  <si>
    <t>Provisions</t>
  </si>
  <si>
    <t>Expenses Payable</t>
  </si>
  <si>
    <t>Sundry Creditors</t>
  </si>
  <si>
    <t>Jenifer Kumar</t>
  </si>
  <si>
    <t>Current Assets</t>
  </si>
  <si>
    <t>Deposits (Asset)</t>
  </si>
  <si>
    <t>Rent Advance</t>
  </si>
  <si>
    <t>Sundry Debtors</t>
  </si>
  <si>
    <t>CASCADE REVENUE MANAGEMENT PRIVATE LIMITED</t>
  </si>
  <si>
    <t>Eynetech</t>
  </si>
  <si>
    <t>NUMA BENGALURU INNOVATIONS PVT LTD</t>
  </si>
  <si>
    <t>Sundry Receivables</t>
  </si>
  <si>
    <t>Suneeshkumar</t>
  </si>
  <si>
    <t>Bank Accounts</t>
  </si>
  <si>
    <t>Bank Account</t>
  </si>
  <si>
    <t>Profit &amp; Loss A/c</t>
  </si>
  <si>
    <t>Grand Total</t>
  </si>
  <si>
    <t>Notes to Accounts</t>
  </si>
  <si>
    <t>1.Share Capital</t>
  </si>
  <si>
    <t>Link</t>
  </si>
  <si>
    <t xml:space="preserve">Current year </t>
  </si>
  <si>
    <t>Previous Year</t>
  </si>
  <si>
    <t>A.Authorised Share Capital</t>
  </si>
  <si>
    <t>B.Issued Subscribed and PaidUp Share capital</t>
  </si>
  <si>
    <t>C.Reconciliation of the Shares Outstanding at the Beginning and at the end of the Period</t>
  </si>
  <si>
    <t>Equity Shares</t>
  </si>
  <si>
    <t>Share Capital</t>
  </si>
  <si>
    <t>At the Beginning Of the Year</t>
  </si>
  <si>
    <t>Issued during the Year</t>
  </si>
  <si>
    <t>Outstanding at the end of the Period</t>
  </si>
  <si>
    <t>D.List of Shareholders Holding More than 5 Percent</t>
  </si>
  <si>
    <t>Names</t>
  </si>
  <si>
    <t>No of Shares</t>
  </si>
  <si>
    <t>2.Reserves and Surplus</t>
  </si>
  <si>
    <t>Surplus/(Deficit)in the statement of Profit and Loss</t>
  </si>
  <si>
    <t>At the Beginning of the Period</t>
  </si>
  <si>
    <t>Add: Prior Period Item</t>
  </si>
  <si>
    <t>Add:Profit/(Loss) for the Year</t>
  </si>
  <si>
    <t>3.LongTerm Borrowings</t>
  </si>
  <si>
    <t>Car Loan</t>
  </si>
  <si>
    <t>Loans (Liability)</t>
  </si>
  <si>
    <t>4.Trade Payables</t>
  </si>
  <si>
    <t>5.Short Term Provision</t>
  </si>
  <si>
    <t>Provisions  for Tax</t>
  </si>
  <si>
    <t>6.Other Current Liabilities</t>
  </si>
  <si>
    <t>Statutory Payables</t>
  </si>
  <si>
    <t>TDS Payable</t>
  </si>
  <si>
    <t>Other Payables</t>
  </si>
  <si>
    <t xml:space="preserve">8.Long Term Loans and Advances </t>
  </si>
  <si>
    <t>Rental Deposits</t>
  </si>
  <si>
    <t>9.Trade Receivables</t>
  </si>
  <si>
    <t>10.Cash and Cash Equivalents</t>
  </si>
  <si>
    <t>Balance with Bank</t>
  </si>
  <si>
    <t>Cash In Hand</t>
  </si>
  <si>
    <t>Cash-in-Hand</t>
  </si>
  <si>
    <t>11. Other Current Assets</t>
  </si>
  <si>
    <t>Tds Receivable</t>
  </si>
  <si>
    <t>Statutory Receivables</t>
  </si>
  <si>
    <t>12.Revenue from Operations</t>
  </si>
  <si>
    <t>12.Other Income</t>
  </si>
  <si>
    <t>Interest Income</t>
  </si>
  <si>
    <t>Bad Debts Recovered (Written Back)</t>
  </si>
  <si>
    <t>Other</t>
  </si>
  <si>
    <t>13. Cost of goods Sold</t>
  </si>
  <si>
    <t>Purchases</t>
  </si>
  <si>
    <t>Purchase Accounts</t>
  </si>
  <si>
    <t>15. Employee Cost</t>
  </si>
  <si>
    <t>Salary</t>
  </si>
  <si>
    <t>16.Finance cost</t>
  </si>
  <si>
    <t>Interest</t>
  </si>
  <si>
    <t>17.Other Expenses</t>
  </si>
  <si>
    <t>Electricity Charges</t>
  </si>
  <si>
    <t>Filing Fees</t>
  </si>
  <si>
    <t>10,000 Equity Shares of Rs.100 Each</t>
  </si>
  <si>
    <t>Dues to the Director</t>
  </si>
  <si>
    <t>Security Deposits</t>
  </si>
  <si>
    <t>Trade Receivables (Less than 180 Days)</t>
  </si>
  <si>
    <t>Balance Sheet</t>
  </si>
  <si>
    <t>Authentic Journeys Consultancy Private Limited - (from 1-Apr-2020)</t>
  </si>
  <si>
    <t>Liabilities</t>
  </si>
  <si>
    <t>as at 31-Mar-2021</t>
  </si>
  <si>
    <t>Assets</t>
  </si>
  <si>
    <t>Closing Stock</t>
  </si>
  <si>
    <t>Suspense A/c</t>
  </si>
  <si>
    <t>Current Period</t>
  </si>
  <si>
    <t>Difference in opening balances</t>
  </si>
  <si>
    <t>Gross Profit c/o</t>
  </si>
  <si>
    <t>Sales Accounts</t>
  </si>
  <si>
    <t>Corporate Coaching Charges</t>
  </si>
  <si>
    <t>Indirect Expenses</t>
  </si>
  <si>
    <t>Culture &amp; Communication for Customer Service</t>
  </si>
  <si>
    <t>Audit Fees</t>
  </si>
  <si>
    <t>Dedicated Services and review of how to move forward with other</t>
  </si>
  <si>
    <t>Bank Charges</t>
  </si>
  <si>
    <t>Dedicated Services Video discussion and editing session</t>
  </si>
  <si>
    <t>OTHER CHARGES</t>
  </si>
  <si>
    <t>Dedicated video editing/proofreading</t>
  </si>
  <si>
    <t>Professional Charges</t>
  </si>
  <si>
    <t>DELIVER IMPRESSIVE STATUS UPDATES</t>
  </si>
  <si>
    <t>Edited Cloud Computing</t>
  </si>
  <si>
    <t>On-Premise to Cloud Migration Edit</t>
  </si>
  <si>
    <t>Nett Profit</t>
  </si>
  <si>
    <t>PLANNING FOR VIDEOS</t>
  </si>
  <si>
    <t>RELATIONSHIP WITH US CLIENT</t>
  </si>
  <si>
    <t>Reviewed Animation Sides</t>
  </si>
  <si>
    <t>TEAM COACHING</t>
  </si>
  <si>
    <t>TRANING PROGRAM</t>
  </si>
  <si>
    <t>Gross Profit b/f</t>
  </si>
  <si>
    <t>Audit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</si>
</sst>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4" formatCode="_ * #,##0_ ;_ * \-#,##0_ ;_ * &quot;-&quot;??_ ;_ @_ "/>
    <numFmt numFmtId="165" formatCode="_(* #,##0_);_(* \(#,##0\);_(* &quot;-&quot;??_);_(@_)"/>
    <numFmt numFmtId="166" formatCode="&quot;&quot;0.00&quot; Cr&quot;"/>
    <numFmt numFmtId="167" formatCode="&quot;&quot;0"/>
    <numFmt numFmtId="168" formatCode="&quot;&quot;0.00&quot; Dr&quot;"/>
    <numFmt numFmtId="169" formatCode="_(* #,##0.00_);_(* \(#,##0.00\);_(* &quot;-&quot;??_);_(@_)"/>
    <numFmt numFmtId="170" formatCode="&quot;&quot;0.00"/>
    <numFmt numFmtId="171" formatCode="_ * #,##0.0_ ;_ * \-#,##0.0_ ;_ * &quot;-&quot;??_ ;_ @_ 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Segoe UI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b/>
      <i/>
      <sz val="9"/>
      <color theme="1"/>
      <name val="Arial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theme="4" tint="-0.499984740745262"/>
      </left>
      <right style="medium">
        <color theme="4" tint="-0.499984740745262"/>
      </right>
      <top/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 style="medium">
        <color theme="4" tint="-0.499984740745262"/>
      </bottom>
      <diagonal/>
    </border>
    <border>
      <left style="medium">
        <color rgb="FF002060"/>
      </left>
      <right style="medium">
        <color rgb="FF002060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medium">
        <color rgb="FF002060"/>
      </right>
      <top style="medium">
        <color theme="4" tint="-0.499984740745262"/>
      </top>
      <bottom/>
      <diagonal/>
    </border>
    <border>
      <left style="medium">
        <color rgb="FF002060"/>
      </left>
      <right/>
      <top style="medium">
        <color rgb="FF002060"/>
      </top>
      <bottom/>
      <diagonal/>
    </border>
    <border>
      <left style="medium">
        <color rgb="FF00206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69" fontId="5" fillId="0" borderId="0" applyFont="0" applyFill="0" applyBorder="0" applyAlignment="0" applyProtection="0"/>
  </cellStyleXfs>
  <cellXfs count="303">
    <xf numFmtId="0" fontId="0" fillId="0" borderId="0" xfId="0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0" fillId="0" borderId="11" xfId="0" applyNumberFormat="1" applyBorder="1" applyAlignment="1">
      <alignment vertical="center"/>
    </xf>
    <xf numFmtId="3" fontId="0" fillId="0" borderId="10" xfId="0" applyNumberFormat="1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1" fillId="0" borderId="15" xfId="0" applyFont="1" applyBorder="1" applyAlignment="1">
      <alignment vertical="center"/>
    </xf>
    <xf numFmtId="3" fontId="1" fillId="0" borderId="15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13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Border="1" applyAlignment="1">
      <alignment vertical="center"/>
    </xf>
    <xf numFmtId="3" fontId="6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164" fontId="7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0" fillId="0" borderId="0" xfId="0"/>
    <xf numFmtId="0" fontId="8" fillId="0" borderId="0" xfId="0" applyFont="1" applyBorder="1"/>
    <xf numFmtId="0" fontId="8" fillId="0" borderId="17" xfId="0" applyFont="1" applyBorder="1"/>
    <xf numFmtId="0" fontId="8" fillId="0" borderId="27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0" fontId="9" fillId="0" borderId="21" xfId="0" applyFont="1" applyBorder="1" applyAlignment="1">
      <alignment horizontal="center"/>
    </xf>
    <xf numFmtId="0" fontId="8" fillId="0" borderId="21" xfId="0" applyFont="1" applyBorder="1" applyAlignment="1">
      <alignment horizontal="left"/>
    </xf>
    <xf numFmtId="0" fontId="9" fillId="0" borderId="21" xfId="0" applyFont="1" applyBorder="1" applyAlignment="1">
      <alignment vertical="top" wrapText="1"/>
    </xf>
    <xf numFmtId="0" fontId="10" fillId="0" borderId="21" xfId="0" applyFont="1" applyBorder="1" applyAlignment="1">
      <alignment horizontal="left"/>
    </xf>
    <xf numFmtId="0" fontId="9" fillId="0" borderId="28" xfId="0" applyFont="1" applyBorder="1" applyAlignment="1">
      <alignment horizontal="center"/>
    </xf>
    <xf numFmtId="0" fontId="10" fillId="0" borderId="24" xfId="0" applyFont="1" applyBorder="1" applyAlignment="1">
      <alignment horizontal="left"/>
    </xf>
    <xf numFmtId="0" fontId="1" fillId="0" borderId="20" xfId="0" applyFont="1" applyBorder="1"/>
    <xf numFmtId="0" fontId="0" fillId="0" borderId="0" xfId="0" applyFont="1" applyBorder="1"/>
    <xf numFmtId="0" fontId="1" fillId="0" borderId="21" xfId="0" applyFont="1" applyBorder="1" applyAlignment="1">
      <alignment horizontal="right"/>
    </xf>
    <xf numFmtId="0" fontId="0" fillId="0" borderId="21" xfId="0" applyFont="1" applyBorder="1"/>
    <xf numFmtId="0" fontId="0" fillId="0" borderId="20" xfId="0" applyFont="1" applyBorder="1"/>
    <xf numFmtId="164" fontId="1" fillId="0" borderId="21" xfId="3" applyNumberFormat="1" applyFont="1" applyBorder="1" applyAlignment="1">
      <alignment horizontal="right"/>
    </xf>
    <xf numFmtId="0" fontId="11" fillId="0" borderId="21" xfId="0" applyFont="1" applyBorder="1" applyAlignment="1">
      <alignment horizontal="right" vertical="center"/>
    </xf>
    <xf numFmtId="164" fontId="0" fillId="0" borderId="21" xfId="3" applyNumberFormat="1" applyFont="1" applyBorder="1" applyAlignment="1">
      <alignment horizontal="right"/>
    </xf>
    <xf numFmtId="0" fontId="0" fillId="0" borderId="22" xfId="0" applyFont="1" applyBorder="1"/>
    <xf numFmtId="0" fontId="0" fillId="0" borderId="23" xfId="0" applyFont="1" applyBorder="1"/>
    <xf numFmtId="164" fontId="1" fillId="0" borderId="24" xfId="3" applyNumberFormat="1" applyFont="1" applyBorder="1" applyAlignment="1">
      <alignment horizontal="right"/>
    </xf>
    <xf numFmtId="0" fontId="9" fillId="0" borderId="0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165" fontId="9" fillId="0" borderId="0" xfId="2" applyNumberFormat="1" applyFont="1" applyBorder="1" applyAlignment="1">
      <alignment horizontal="right"/>
    </xf>
    <xf numFmtId="165" fontId="9" fillId="0" borderId="0" xfId="2" applyNumberFormat="1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165" fontId="9" fillId="0" borderId="29" xfId="2" applyNumberFormat="1" applyFont="1" applyBorder="1" applyAlignment="1">
      <alignment horizontal="right"/>
    </xf>
    <xf numFmtId="165" fontId="9" fillId="0" borderId="29" xfId="2" applyNumberFormat="1" applyFont="1" applyBorder="1" applyAlignment="1">
      <alignment horizontal="center"/>
    </xf>
    <xf numFmtId="165" fontId="8" fillId="0" borderId="33" xfId="2" applyNumberFormat="1" applyFont="1" applyBorder="1" applyAlignment="1">
      <alignment horizontal="right"/>
    </xf>
    <xf numFmtId="165" fontId="9" fillId="0" borderId="29" xfId="0" applyNumberFormat="1" applyFont="1" applyBorder="1" applyAlignment="1">
      <alignment horizontal="right" vertical="center"/>
    </xf>
    <xf numFmtId="0" fontId="9" fillId="0" borderId="23" xfId="0" applyFont="1" applyBorder="1" applyAlignment="1">
      <alignment horizontal="center"/>
    </xf>
    <xf numFmtId="4" fontId="8" fillId="0" borderId="35" xfId="0" applyNumberFormat="1" applyFont="1" applyBorder="1" applyAlignment="1">
      <alignment horizontal="right" vertical="center"/>
    </xf>
    <xf numFmtId="165" fontId="9" fillId="0" borderId="36" xfId="2" applyNumberFormat="1" applyFont="1" applyBorder="1" applyAlignment="1">
      <alignment horizontal="center"/>
    </xf>
    <xf numFmtId="165" fontId="9" fillId="0" borderId="31" xfId="2" applyNumberFormat="1" applyFont="1" applyBorder="1" applyAlignment="1">
      <alignment horizontal="center"/>
    </xf>
    <xf numFmtId="165" fontId="9" fillId="0" borderId="37" xfId="2" applyNumberFormat="1" applyFont="1" applyBorder="1" applyAlignment="1">
      <alignment horizontal="center"/>
    </xf>
    <xf numFmtId="165" fontId="9" fillId="0" borderId="34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4" fillId="0" borderId="0" xfId="0" applyFont="1" applyAlignment="1">
      <alignment vertical="top"/>
    </xf>
    <xf numFmtId="49" fontId="15" fillId="0" borderId="3" xfId="0" applyNumberFormat="1" applyFont="1" applyBorder="1" applyAlignment="1">
      <alignment horizontal="left" vertical="top" indent="2"/>
    </xf>
    <xf numFmtId="49" fontId="15" fillId="0" borderId="5" xfId="0" applyNumberFormat="1" applyFont="1" applyBorder="1" applyAlignment="1">
      <alignment horizontal="left" vertical="top" indent="2"/>
    </xf>
    <xf numFmtId="49" fontId="15" fillId="0" borderId="2" xfId="0" applyNumberFormat="1" applyFont="1" applyBorder="1" applyAlignment="1">
      <alignment horizontal="center" vertical="top"/>
    </xf>
    <xf numFmtId="49" fontId="15" fillId="0" borderId="7" xfId="0" applyNumberFormat="1" applyFont="1" applyBorder="1" applyAlignment="1">
      <alignment horizontal="left" vertical="top" indent="2"/>
    </xf>
    <xf numFmtId="49" fontId="15" fillId="0" borderId="7" xfId="0" applyNumberFormat="1" applyFont="1" applyBorder="1" applyAlignment="1">
      <alignment horizontal="center" vertical="top"/>
    </xf>
    <xf numFmtId="49" fontId="16" fillId="0" borderId="1" xfId="0" applyNumberFormat="1" applyFont="1" applyBorder="1" applyAlignment="1">
      <alignment horizontal="center" vertical="top"/>
    </xf>
    <xf numFmtId="49" fontId="15" fillId="0" borderId="0" xfId="0" applyNumberFormat="1" applyFont="1" applyAlignment="1">
      <alignment vertical="top"/>
    </xf>
    <xf numFmtId="166" fontId="15" fillId="0" borderId="8" xfId="0" applyNumberFormat="1" applyFont="1" applyBorder="1" applyAlignment="1">
      <alignment horizontal="right" vertical="top"/>
    </xf>
    <xf numFmtId="167" fontId="17" fillId="0" borderId="8" xfId="0" applyNumberFormat="1" applyFont="1" applyBorder="1" applyAlignment="1">
      <alignment horizontal="right" vertical="top"/>
    </xf>
    <xf numFmtId="49" fontId="16" fillId="0" borderId="0" xfId="0" applyNumberFormat="1" applyFont="1" applyAlignment="1">
      <alignment horizontal="left" vertical="top" indent="2"/>
    </xf>
    <xf numFmtId="166" fontId="16" fillId="0" borderId="0" xfId="0" applyNumberFormat="1" applyFont="1" applyAlignment="1">
      <alignment horizontal="right" vertical="top"/>
    </xf>
    <xf numFmtId="167" fontId="17" fillId="0" borderId="0" xfId="0" applyNumberFormat="1" applyFont="1" applyAlignment="1">
      <alignment horizontal="right" vertical="top"/>
    </xf>
    <xf numFmtId="166" fontId="16" fillId="0" borderId="8" xfId="0" applyNumberFormat="1" applyFont="1" applyBorder="1" applyAlignment="1">
      <alignment horizontal="right" vertical="top"/>
    </xf>
    <xf numFmtId="167" fontId="16" fillId="0" borderId="8" xfId="0" applyNumberFormat="1" applyFont="1" applyBorder="1" applyAlignment="1">
      <alignment horizontal="right" vertical="top"/>
    </xf>
    <xf numFmtId="49" fontId="17" fillId="0" borderId="0" xfId="0" applyNumberFormat="1" applyFont="1" applyAlignment="1">
      <alignment horizontal="left" vertical="top" indent="3"/>
    </xf>
    <xf numFmtId="168" fontId="15" fillId="0" borderId="8" xfId="0" applyNumberFormat="1" applyFont="1" applyBorder="1" applyAlignment="1">
      <alignment horizontal="right" vertical="top"/>
    </xf>
    <xf numFmtId="168" fontId="16" fillId="0" borderId="0" xfId="0" applyNumberFormat="1" applyFont="1" applyAlignment="1">
      <alignment horizontal="right" vertical="top"/>
    </xf>
    <xf numFmtId="49" fontId="16" fillId="0" borderId="0" xfId="0" applyNumberFormat="1" applyFont="1" applyAlignment="1">
      <alignment vertical="top"/>
    </xf>
    <xf numFmtId="49" fontId="15" fillId="0" borderId="14" xfId="0" applyNumberFormat="1" applyFont="1" applyBorder="1" applyAlignment="1">
      <alignment horizontal="left" vertical="top" indent="2"/>
    </xf>
    <xf numFmtId="167" fontId="15" fillId="0" borderId="14" xfId="0" applyNumberFormat="1" applyFont="1" applyBorder="1" applyAlignment="1">
      <alignment horizontal="right" vertical="top"/>
    </xf>
    <xf numFmtId="167" fontId="18" fillId="0" borderId="14" xfId="0" applyNumberFormat="1" applyFont="1" applyBorder="1" applyAlignment="1">
      <alignment horizontal="right" vertical="top"/>
    </xf>
    <xf numFmtId="49" fontId="15" fillId="2" borderId="0" xfId="0" applyNumberFormat="1" applyFont="1" applyFill="1" applyAlignment="1">
      <alignment vertical="top"/>
    </xf>
    <xf numFmtId="166" fontId="15" fillId="2" borderId="14" xfId="0" applyNumberFormat="1" applyFont="1" applyFill="1" applyBorder="1" applyAlignment="1">
      <alignment horizontal="right" vertical="top"/>
    </xf>
    <xf numFmtId="167" fontId="17" fillId="2" borderId="14" xfId="0" applyNumberFormat="1" applyFont="1" applyFill="1" applyBorder="1" applyAlignment="1">
      <alignment horizontal="right" vertical="top"/>
    </xf>
    <xf numFmtId="49" fontId="17" fillId="2" borderId="0" xfId="0" applyNumberFormat="1" applyFont="1" applyFill="1" applyAlignment="1">
      <alignment horizontal="left" vertical="top" indent="2"/>
    </xf>
    <xf numFmtId="166" fontId="17" fillId="2" borderId="0" xfId="0" applyNumberFormat="1" applyFont="1" applyFill="1" applyAlignment="1">
      <alignment horizontal="right" vertical="top"/>
    </xf>
    <xf numFmtId="167" fontId="16" fillId="2" borderId="0" xfId="0" applyNumberFormat="1" applyFont="1" applyFill="1" applyAlignment="1">
      <alignment horizontal="right" vertical="top"/>
    </xf>
    <xf numFmtId="43" fontId="0" fillId="0" borderId="11" xfId="1" applyFont="1" applyBorder="1" applyAlignment="1">
      <alignment vertical="center"/>
    </xf>
    <xf numFmtId="164" fontId="0" fillId="0" borderId="11" xfId="1" applyNumberFormat="1" applyFont="1" applyBorder="1" applyAlignment="1">
      <alignment vertical="center"/>
    </xf>
    <xf numFmtId="0" fontId="19" fillId="0" borderId="0" xfId="0" applyFont="1"/>
    <xf numFmtId="165" fontId="0" fillId="0" borderId="0" xfId="0" applyNumberFormat="1"/>
    <xf numFmtId="0" fontId="12" fillId="0" borderId="0" xfId="0" applyFont="1"/>
    <xf numFmtId="0" fontId="20" fillId="0" borderId="0" xfId="0" applyFont="1"/>
    <xf numFmtId="0" fontId="1" fillId="0" borderId="38" xfId="0" applyFont="1" applyBorder="1"/>
    <xf numFmtId="0" fontId="1" fillId="0" borderId="39" xfId="0" applyFont="1" applyBorder="1"/>
    <xf numFmtId="165" fontId="0" fillId="0" borderId="39" xfId="0" applyNumberFormat="1" applyBorder="1"/>
    <xf numFmtId="165" fontId="0" fillId="0" borderId="40" xfId="0" applyNumberFormat="1" applyBorder="1"/>
    <xf numFmtId="0" fontId="0" fillId="0" borderId="41" xfId="0" applyBorder="1"/>
    <xf numFmtId="165" fontId="0" fillId="0" borderId="42" xfId="0" applyNumberFormat="1" applyBorder="1"/>
    <xf numFmtId="0" fontId="1" fillId="0" borderId="43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165" fontId="1" fillId="0" borderId="43" xfId="0" applyNumberFormat="1" applyFont="1" applyBorder="1"/>
    <xf numFmtId="165" fontId="1" fillId="0" borderId="45" xfId="0" applyNumberFormat="1" applyFont="1" applyBorder="1"/>
    <xf numFmtId="0" fontId="0" fillId="0" borderId="46" xfId="0" applyBorder="1"/>
    <xf numFmtId="165" fontId="0" fillId="0" borderId="47" xfId="0" applyNumberFormat="1" applyBorder="1"/>
    <xf numFmtId="165" fontId="0" fillId="0" borderId="46" xfId="4" applyNumberFormat="1" applyFont="1" applyFill="1" applyBorder="1"/>
    <xf numFmtId="165" fontId="0" fillId="0" borderId="42" xfId="4" applyNumberFormat="1" applyFont="1" applyFill="1" applyBorder="1"/>
    <xf numFmtId="165" fontId="0" fillId="0" borderId="48" xfId="4" applyNumberFormat="1" applyFont="1" applyFill="1" applyBorder="1"/>
    <xf numFmtId="165" fontId="0" fillId="0" borderId="49" xfId="0" applyNumberFormat="1" applyBorder="1"/>
    <xf numFmtId="0" fontId="1" fillId="0" borderId="46" xfId="0" applyFont="1" applyBorder="1"/>
    <xf numFmtId="165" fontId="1" fillId="0" borderId="43" xfId="4" applyNumberFormat="1" applyFont="1" applyFill="1" applyBorder="1"/>
    <xf numFmtId="165" fontId="0" fillId="0" borderId="49" xfId="4" applyNumberFormat="1" applyFont="1" applyFill="1" applyBorder="1"/>
    <xf numFmtId="0" fontId="0" fillId="0" borderId="50" xfId="0" applyBorder="1"/>
    <xf numFmtId="0" fontId="0" fillId="0" borderId="51" xfId="0" applyBorder="1"/>
    <xf numFmtId="165" fontId="0" fillId="0" borderId="50" xfId="4" applyNumberFormat="1" applyFont="1" applyFill="1" applyBorder="1"/>
    <xf numFmtId="165" fontId="0" fillId="0" borderId="52" xfId="0" applyNumberFormat="1" applyBorder="1"/>
    <xf numFmtId="165" fontId="0" fillId="0" borderId="48" xfId="0" applyNumberFormat="1" applyBorder="1"/>
    <xf numFmtId="0" fontId="1" fillId="0" borderId="47" xfId="0" applyFont="1" applyBorder="1"/>
    <xf numFmtId="165" fontId="0" fillId="0" borderId="47" xfId="4" applyNumberFormat="1" applyFont="1" applyFill="1" applyBorder="1"/>
    <xf numFmtId="165" fontId="1" fillId="0" borderId="42" xfId="0" applyNumberFormat="1" applyFont="1" applyBorder="1"/>
    <xf numFmtId="0" fontId="1" fillId="0" borderId="47" xfId="0" applyFont="1" applyBorder="1" applyAlignment="1">
      <alignment horizontal="center"/>
    </xf>
    <xf numFmtId="165" fontId="1" fillId="0" borderId="47" xfId="4" applyNumberFormat="1" applyFont="1" applyFill="1" applyBorder="1"/>
    <xf numFmtId="165" fontId="1" fillId="0" borderId="40" xfId="0" applyNumberFormat="1" applyFont="1" applyBorder="1"/>
    <xf numFmtId="0" fontId="0" fillId="0" borderId="53" xfId="0" applyBorder="1"/>
    <xf numFmtId="165" fontId="0" fillId="0" borderId="53" xfId="4" applyNumberFormat="1" applyFont="1" applyFill="1" applyBorder="1"/>
    <xf numFmtId="165" fontId="0" fillId="0" borderId="54" xfId="0" applyNumberFormat="1" applyBorder="1"/>
    <xf numFmtId="0" fontId="1" fillId="0" borderId="55" xfId="0" applyFont="1" applyBorder="1"/>
    <xf numFmtId="165" fontId="0" fillId="0" borderId="55" xfId="4" applyNumberFormat="1" applyFont="1" applyFill="1" applyBorder="1"/>
    <xf numFmtId="165" fontId="0" fillId="0" borderId="56" xfId="0" applyNumberFormat="1" applyBorder="1"/>
    <xf numFmtId="0" fontId="1" fillId="0" borderId="46" xfId="0" applyFont="1" applyBorder="1" applyAlignment="1">
      <alignment horizontal="center"/>
    </xf>
    <xf numFmtId="165" fontId="1" fillId="0" borderId="50" xfId="4" applyNumberFormat="1" applyFont="1" applyFill="1" applyBorder="1"/>
    <xf numFmtId="165" fontId="1" fillId="0" borderId="52" xfId="0" applyNumberFormat="1" applyFont="1" applyBorder="1"/>
    <xf numFmtId="0" fontId="1" fillId="0" borderId="39" xfId="0" applyFont="1" applyBorder="1" applyAlignment="1">
      <alignment horizontal="center"/>
    </xf>
    <xf numFmtId="0" fontId="0" fillId="0" borderId="57" xfId="0" applyBorder="1"/>
    <xf numFmtId="0" fontId="0" fillId="0" borderId="58" xfId="0" applyBorder="1"/>
    <xf numFmtId="165" fontId="0" fillId="0" borderId="59" xfId="4" applyNumberFormat="1" applyFont="1" applyFill="1" applyBorder="1"/>
    <xf numFmtId="165" fontId="0" fillId="0" borderId="60" xfId="0" applyNumberFormat="1" applyBorder="1"/>
    <xf numFmtId="165" fontId="0" fillId="0" borderId="46" xfId="0" applyNumberFormat="1" applyBorder="1"/>
    <xf numFmtId="0" fontId="0" fillId="0" borderId="47" xfId="0" applyBorder="1"/>
    <xf numFmtId="165" fontId="0" fillId="0" borderId="47" xfId="1" applyNumberFormat="1" applyFont="1" applyFill="1" applyBorder="1"/>
    <xf numFmtId="165" fontId="0" fillId="0" borderId="40" xfId="1" applyNumberFormat="1" applyFont="1" applyBorder="1"/>
    <xf numFmtId="165" fontId="0" fillId="0" borderId="46" xfId="1" applyNumberFormat="1" applyFont="1" applyFill="1" applyBorder="1"/>
    <xf numFmtId="165" fontId="0" fillId="0" borderId="42" xfId="1" applyNumberFormat="1" applyFont="1" applyBorder="1"/>
    <xf numFmtId="0" fontId="1" fillId="0" borderId="50" xfId="0" applyFont="1" applyBorder="1"/>
    <xf numFmtId="0" fontId="0" fillId="0" borderId="44" xfId="0" applyBorder="1"/>
    <xf numFmtId="165" fontId="1" fillId="0" borderId="43" xfId="1" applyNumberFormat="1" applyFont="1" applyBorder="1"/>
    <xf numFmtId="165" fontId="1" fillId="0" borderId="45" xfId="1" applyNumberFormat="1" applyFont="1" applyBorder="1"/>
    <xf numFmtId="0" fontId="0" fillId="0" borderId="0" xfId="0" applyBorder="1"/>
    <xf numFmtId="165" fontId="0" fillId="0" borderId="0" xfId="0" applyNumberFormat="1" applyBorder="1"/>
    <xf numFmtId="0" fontId="1" fillId="0" borderId="0" xfId="0" applyFont="1" applyBorder="1"/>
    <xf numFmtId="165" fontId="0" fillId="0" borderId="42" xfId="0" applyNumberFormat="1" applyFont="1" applyBorder="1"/>
    <xf numFmtId="49" fontId="16" fillId="2" borderId="0" xfId="0" applyNumberFormat="1" applyFont="1" applyFill="1" applyAlignment="1">
      <alignment horizontal="left" vertical="top" indent="2"/>
    </xf>
    <xf numFmtId="166" fontId="16" fillId="2" borderId="8" xfId="0" applyNumberFormat="1" applyFont="1" applyFill="1" applyBorder="1" applyAlignment="1">
      <alignment horizontal="right" vertical="top"/>
    </xf>
    <xf numFmtId="167" fontId="16" fillId="2" borderId="8" xfId="0" applyNumberFormat="1" applyFont="1" applyFill="1" applyBorder="1" applyAlignment="1">
      <alignment horizontal="right" vertical="top"/>
    </xf>
    <xf numFmtId="49" fontId="17" fillId="2" borderId="0" xfId="0" applyNumberFormat="1" applyFont="1" applyFill="1" applyAlignment="1">
      <alignment horizontal="left" vertical="top" indent="3"/>
    </xf>
    <xf numFmtId="166" fontId="16" fillId="2" borderId="0" xfId="0" applyNumberFormat="1" applyFont="1" applyFill="1" applyAlignment="1">
      <alignment horizontal="right" vertical="top"/>
    </xf>
    <xf numFmtId="167" fontId="17" fillId="2" borderId="0" xfId="0" applyNumberFormat="1" applyFont="1" applyFill="1" applyAlignment="1">
      <alignment horizontal="right" vertical="top"/>
    </xf>
    <xf numFmtId="168" fontId="16" fillId="2" borderId="0" xfId="0" applyNumberFormat="1" applyFont="1" applyFill="1" applyAlignment="1">
      <alignment horizontal="right" vertical="top"/>
    </xf>
    <xf numFmtId="49" fontId="17" fillId="2" borderId="0" xfId="0" applyNumberFormat="1" applyFont="1" applyFill="1" applyAlignment="1">
      <alignment horizontal="left" vertical="top" indent="4"/>
    </xf>
    <xf numFmtId="168" fontId="16" fillId="2" borderId="8" xfId="0" applyNumberFormat="1" applyFont="1" applyFill="1" applyBorder="1" applyAlignment="1">
      <alignment horizontal="right" vertical="top"/>
    </xf>
    <xf numFmtId="168" fontId="16" fillId="2" borderId="14" xfId="0" applyNumberFormat="1" applyFont="1" applyFill="1" applyBorder="1" applyAlignment="1">
      <alignment horizontal="right" vertical="top"/>
    </xf>
    <xf numFmtId="167" fontId="16" fillId="2" borderId="14" xfId="0" applyNumberFormat="1" applyFont="1" applyFill="1" applyBorder="1" applyAlignment="1">
      <alignment horizontal="right" vertical="top"/>
    </xf>
    <xf numFmtId="166" fontId="16" fillId="2" borderId="14" xfId="0" applyNumberFormat="1" applyFont="1" applyFill="1" applyBorder="1" applyAlignment="1">
      <alignment horizontal="right" vertical="top"/>
    </xf>
    <xf numFmtId="43" fontId="0" fillId="0" borderId="10" xfId="1" applyFont="1" applyBorder="1" applyAlignment="1">
      <alignment horizontal="right" vertical="center"/>
    </xf>
    <xf numFmtId="43" fontId="0" fillId="0" borderId="11" xfId="1" applyFont="1" applyBorder="1" applyAlignment="1">
      <alignment horizontal="right" vertical="center"/>
    </xf>
    <xf numFmtId="43" fontId="0" fillId="0" borderId="15" xfId="1" applyFont="1" applyBorder="1" applyAlignment="1">
      <alignment horizontal="right" vertical="center"/>
    </xf>
    <xf numFmtId="0" fontId="14" fillId="0" borderId="0" xfId="0" applyFont="1" applyAlignment="1">
      <alignment vertical="top"/>
    </xf>
    <xf numFmtId="49" fontId="15" fillId="0" borderId="3" xfId="0" applyNumberFormat="1" applyFont="1" applyBorder="1" applyAlignment="1">
      <alignment horizontal="left" vertical="top" indent="2"/>
    </xf>
    <xf numFmtId="49" fontId="15" fillId="0" borderId="8" xfId="0" applyNumberFormat="1" applyFont="1" applyBorder="1" applyAlignment="1">
      <alignment horizontal="left" vertical="top" indent="2"/>
    </xf>
    <xf numFmtId="49" fontId="15" fillId="0" borderId="0" xfId="0" applyNumberFormat="1" applyFont="1" applyAlignment="1">
      <alignment vertical="top"/>
    </xf>
    <xf numFmtId="167" fontId="17" fillId="0" borderId="0" xfId="0" applyNumberFormat="1" applyFont="1" applyAlignment="1">
      <alignment horizontal="right" vertical="top"/>
    </xf>
    <xf numFmtId="170" fontId="15" fillId="0" borderId="4" xfId="0" applyNumberFormat="1" applyFont="1" applyBorder="1" applyAlignment="1">
      <alignment horizontal="right" vertical="top"/>
    </xf>
    <xf numFmtId="49" fontId="17" fillId="0" borderId="0" xfId="0" applyNumberFormat="1" applyFont="1" applyAlignment="1">
      <alignment horizontal="left" vertical="top" indent="1"/>
    </xf>
    <xf numFmtId="170" fontId="17" fillId="0" borderId="0" xfId="0" applyNumberFormat="1" applyFont="1" applyAlignment="1">
      <alignment horizontal="right" vertical="top"/>
    </xf>
    <xf numFmtId="167" fontId="15" fillId="0" borderId="6" xfId="0" applyNumberFormat="1" applyFont="1" applyBorder="1" applyAlignment="1">
      <alignment horizontal="right" vertical="top"/>
    </xf>
    <xf numFmtId="170" fontId="17" fillId="0" borderId="8" xfId="0" applyNumberFormat="1" applyFont="1" applyBorder="1" applyAlignment="1">
      <alignment horizontal="right" vertical="top"/>
    </xf>
    <xf numFmtId="170" fontId="15" fillId="0" borderId="6" xfId="0" applyNumberFormat="1" applyFont="1" applyBorder="1" applyAlignment="1">
      <alignment horizontal="right" vertical="top"/>
    </xf>
    <xf numFmtId="49" fontId="16" fillId="0" borderId="0" xfId="0" applyNumberFormat="1" applyFont="1" applyAlignment="1">
      <alignment horizontal="left" vertical="top" indent="1"/>
    </xf>
    <xf numFmtId="49" fontId="16" fillId="0" borderId="0" xfId="0" applyNumberFormat="1" applyFont="1" applyAlignment="1">
      <alignment vertical="top"/>
    </xf>
    <xf numFmtId="49" fontId="15" fillId="0" borderId="2" xfId="0" applyNumberFormat="1" applyFont="1" applyBorder="1" applyAlignment="1">
      <alignment vertical="top"/>
    </xf>
    <xf numFmtId="170" fontId="15" fillId="0" borderId="0" xfId="0" applyNumberFormat="1" applyFont="1" applyAlignment="1">
      <alignment horizontal="right" vertical="top"/>
    </xf>
    <xf numFmtId="49" fontId="17" fillId="0" borderId="5" xfId="0" applyNumberFormat="1" applyFont="1" applyBorder="1" applyAlignment="1">
      <alignment horizontal="left" vertical="top" indent="1"/>
    </xf>
    <xf numFmtId="167" fontId="15" fillId="0" borderId="0" xfId="0" applyNumberFormat="1" applyFont="1" applyAlignment="1">
      <alignment horizontal="right" vertical="top"/>
    </xf>
    <xf numFmtId="49" fontId="16" fillId="0" borderId="5" xfId="0" applyNumberFormat="1" applyFont="1" applyBorder="1" applyAlignment="1">
      <alignment horizontal="left" vertical="top" indent="1"/>
    </xf>
    <xf numFmtId="49" fontId="15" fillId="0" borderId="5" xfId="0" applyNumberFormat="1" applyFont="1" applyBorder="1" applyAlignment="1">
      <alignment vertical="top"/>
    </xf>
    <xf numFmtId="49" fontId="21" fillId="0" borderId="14" xfId="0" applyNumberFormat="1" applyFont="1" applyBorder="1" applyAlignment="1">
      <alignment horizontal="left" vertical="top" indent="2"/>
    </xf>
    <xf numFmtId="167" fontId="22" fillId="0" borderId="14" xfId="0" applyNumberFormat="1" applyFont="1" applyBorder="1" applyAlignment="1">
      <alignment horizontal="right" vertical="top"/>
    </xf>
    <xf numFmtId="170" fontId="21" fillId="0" borderId="61" xfId="0" applyNumberFormat="1" applyFont="1" applyBorder="1" applyAlignment="1">
      <alignment horizontal="right" vertical="top"/>
    </xf>
    <xf numFmtId="49" fontId="21" fillId="0" borderId="13" xfId="0" applyNumberFormat="1" applyFont="1" applyBorder="1" applyAlignment="1">
      <alignment horizontal="left" vertical="top" indent="2"/>
    </xf>
    <xf numFmtId="170" fontId="21" fillId="0" borderId="14" xfId="0" applyNumberFormat="1" applyFont="1" applyBorder="1" applyAlignment="1">
      <alignment horizontal="right" vertical="top"/>
    </xf>
    <xf numFmtId="0" fontId="14" fillId="0" borderId="0" xfId="0" applyFont="1" applyAlignment="1">
      <alignment vertical="top"/>
    </xf>
    <xf numFmtId="49" fontId="15" fillId="0" borderId="3" xfId="0" applyNumberFormat="1" applyFont="1" applyBorder="1" applyAlignment="1">
      <alignment horizontal="left" vertical="top" indent="2"/>
    </xf>
    <xf numFmtId="49" fontId="15" fillId="0" borderId="0" xfId="0" applyNumberFormat="1" applyFont="1" applyAlignment="1">
      <alignment vertical="top"/>
    </xf>
    <xf numFmtId="167" fontId="17" fillId="0" borderId="0" xfId="0" applyNumberFormat="1" applyFont="1" applyAlignment="1">
      <alignment horizontal="right" vertical="top"/>
    </xf>
    <xf numFmtId="49" fontId="17" fillId="0" borderId="0" xfId="0" applyNumberFormat="1" applyFont="1" applyAlignment="1">
      <alignment horizontal="left" vertical="top" indent="1"/>
    </xf>
    <xf numFmtId="170" fontId="17" fillId="0" borderId="0" xfId="0" applyNumberFormat="1" applyFont="1" applyAlignment="1">
      <alignment horizontal="right" vertical="top"/>
    </xf>
    <xf numFmtId="167" fontId="15" fillId="0" borderId="6" xfId="0" applyNumberFormat="1" applyFont="1" applyBorder="1" applyAlignment="1">
      <alignment horizontal="right" vertical="top"/>
    </xf>
    <xf numFmtId="170" fontId="17" fillId="0" borderId="8" xfId="0" applyNumberFormat="1" applyFont="1" applyBorder="1" applyAlignment="1">
      <alignment horizontal="right" vertical="top"/>
    </xf>
    <xf numFmtId="170" fontId="15" fillId="0" borderId="6" xfId="0" applyNumberFormat="1" applyFont="1" applyBorder="1" applyAlignment="1">
      <alignment horizontal="right" vertical="top"/>
    </xf>
    <xf numFmtId="49" fontId="15" fillId="0" borderId="2" xfId="0" applyNumberFormat="1" applyFont="1" applyBorder="1" applyAlignment="1">
      <alignment vertical="top"/>
    </xf>
    <xf numFmtId="170" fontId="15" fillId="0" borderId="0" xfId="0" applyNumberFormat="1" applyFont="1" applyAlignment="1">
      <alignment horizontal="right" vertical="top"/>
    </xf>
    <xf numFmtId="49" fontId="17" fillId="0" borderId="5" xfId="0" applyNumberFormat="1" applyFont="1" applyBorder="1" applyAlignment="1">
      <alignment horizontal="left" vertical="top" indent="1"/>
    </xf>
    <xf numFmtId="167" fontId="15" fillId="0" borderId="0" xfId="0" applyNumberFormat="1" applyFont="1" applyAlignment="1">
      <alignment horizontal="right" vertical="top"/>
    </xf>
    <xf numFmtId="49" fontId="15" fillId="0" borderId="2" xfId="0" applyNumberFormat="1" applyFont="1" applyBorder="1" applyAlignment="1">
      <alignment horizontal="left" vertical="top" indent="2"/>
    </xf>
    <xf numFmtId="49" fontId="21" fillId="0" borderId="8" xfId="0" applyNumberFormat="1" applyFont="1" applyBorder="1" applyAlignment="1">
      <alignment horizontal="left" vertical="top" indent="2"/>
    </xf>
    <xf numFmtId="49" fontId="21" fillId="0" borderId="7" xfId="0" applyNumberFormat="1" applyFont="1" applyBorder="1" applyAlignment="1">
      <alignment horizontal="left" vertical="top" indent="2"/>
    </xf>
    <xf numFmtId="49" fontId="18" fillId="0" borderId="0" xfId="0" applyNumberFormat="1" applyFont="1" applyAlignment="1">
      <alignment vertical="top"/>
    </xf>
    <xf numFmtId="167" fontId="17" fillId="0" borderId="3" xfId="0" applyNumberFormat="1" applyFont="1" applyBorder="1" applyAlignment="1">
      <alignment horizontal="right" vertical="top"/>
    </xf>
    <xf numFmtId="170" fontId="18" fillId="0" borderId="4" xfId="0" applyNumberFormat="1" applyFont="1" applyBorder="1" applyAlignment="1">
      <alignment horizontal="right" vertical="top"/>
    </xf>
    <xf numFmtId="170" fontId="15" fillId="0" borderId="14" xfId="0" applyNumberFormat="1" applyFont="1" applyBorder="1" applyAlignment="1">
      <alignment horizontal="right" vertical="top"/>
    </xf>
    <xf numFmtId="167" fontId="17" fillId="0" borderId="0" xfId="0" applyNumberFormat="1" applyFont="1" applyBorder="1" applyAlignment="1">
      <alignment horizontal="right" vertical="top"/>
    </xf>
    <xf numFmtId="170" fontId="17" fillId="0" borderId="0" xfId="0" applyNumberFormat="1" applyFont="1" applyBorder="1" applyAlignment="1">
      <alignment horizontal="right" vertical="top"/>
    </xf>
    <xf numFmtId="170" fontId="18" fillId="0" borderId="6" xfId="0" applyNumberFormat="1" applyFont="1" applyBorder="1" applyAlignment="1">
      <alignment horizontal="right" vertical="top"/>
    </xf>
    <xf numFmtId="49" fontId="18" fillId="0" borderId="5" xfId="0" applyNumberFormat="1" applyFont="1" applyBorder="1" applyAlignment="1">
      <alignment vertical="top"/>
    </xf>
    <xf numFmtId="170" fontId="18" fillId="0" borderId="0" xfId="0" applyNumberFormat="1" applyFont="1" applyAlignment="1">
      <alignment horizontal="right" vertical="top"/>
    </xf>
    <xf numFmtId="49" fontId="15" fillId="0" borderId="14" xfId="0" applyNumberFormat="1" applyFont="1" applyBorder="1" applyAlignment="1">
      <alignment horizontal="left" vertical="top" indent="2"/>
    </xf>
    <xf numFmtId="167" fontId="17" fillId="0" borderId="14" xfId="0" applyNumberFormat="1" applyFont="1" applyBorder="1" applyAlignment="1">
      <alignment horizontal="right" vertical="top"/>
    </xf>
    <xf numFmtId="170" fontId="15" fillId="0" borderId="61" xfId="0" applyNumberFormat="1" applyFont="1" applyBorder="1" applyAlignment="1">
      <alignment horizontal="right" vertical="top"/>
    </xf>
    <xf numFmtId="49" fontId="15" fillId="0" borderId="13" xfId="0" applyNumberFormat="1" applyFont="1" applyBorder="1" applyAlignment="1">
      <alignment horizontal="left" vertical="top" indent="2"/>
    </xf>
    <xf numFmtId="171" fontId="0" fillId="0" borderId="11" xfId="1" applyNumberFormat="1" applyFont="1" applyBorder="1" applyAlignment="1">
      <alignment vertical="center"/>
    </xf>
    <xf numFmtId="171" fontId="0" fillId="0" borderId="11" xfId="1" applyNumberFormat="1" applyFont="1" applyBorder="1" applyAlignment="1">
      <alignment horizontal="right" vertical="center"/>
    </xf>
    <xf numFmtId="164" fontId="0" fillId="0" borderId="10" xfId="1" applyNumberFormat="1" applyFont="1" applyBorder="1" applyAlignment="1">
      <alignment vertical="center"/>
    </xf>
    <xf numFmtId="164" fontId="0" fillId="0" borderId="10" xfId="1" applyNumberFormat="1" applyFont="1" applyBorder="1" applyAlignment="1">
      <alignment horizontal="right" vertical="center"/>
    </xf>
    <xf numFmtId="164" fontId="0" fillId="0" borderId="11" xfId="1" applyNumberFormat="1" applyFont="1" applyBorder="1" applyAlignment="1">
      <alignment horizontal="right" vertical="center"/>
    </xf>
    <xf numFmtId="164" fontId="1" fillId="0" borderId="15" xfId="1" applyNumberFormat="1" applyFont="1" applyBorder="1" applyAlignment="1">
      <alignment vertical="center"/>
    </xf>
    <xf numFmtId="164" fontId="0" fillId="0" borderId="5" xfId="1" applyNumberFormat="1" applyFont="1" applyBorder="1" applyAlignment="1">
      <alignment vertical="center"/>
    </xf>
    <xf numFmtId="164" fontId="0" fillId="0" borderId="12" xfId="1" applyNumberFormat="1" applyFont="1" applyBorder="1" applyAlignment="1">
      <alignment vertical="center"/>
    </xf>
    <xf numFmtId="164" fontId="0" fillId="0" borderId="16" xfId="1" applyNumberFormat="1" applyFont="1" applyBorder="1" applyAlignment="1">
      <alignment vertical="center"/>
    </xf>
    <xf numFmtId="164" fontId="0" fillId="0" borderId="15" xfId="1" applyNumberFormat="1" applyFont="1" applyBorder="1" applyAlignment="1">
      <alignment horizontal="right" vertical="center"/>
    </xf>
    <xf numFmtId="164" fontId="0" fillId="0" borderId="15" xfId="1" applyNumberFormat="1" applyFont="1" applyBorder="1" applyAlignment="1">
      <alignment vertical="center"/>
    </xf>
    <xf numFmtId="43" fontId="6" fillId="0" borderId="0" xfId="1" applyFont="1" applyAlignment="1">
      <alignment vertical="center"/>
    </xf>
    <xf numFmtId="2" fontId="0" fillId="0" borderId="0" xfId="0" applyNumberFormat="1"/>
    <xf numFmtId="49" fontId="15" fillId="0" borderId="3" xfId="0" applyNumberFormat="1" applyFont="1" applyBorder="1" applyAlignment="1">
      <alignment horizontal="center" vertical="top" wrapText="1"/>
    </xf>
    <xf numFmtId="49" fontId="16" fillId="0" borderId="8" xfId="0" applyNumberFormat="1" applyFont="1" applyBorder="1" applyAlignment="1">
      <alignment horizontal="center" vertical="top" wrapText="1"/>
    </xf>
    <xf numFmtId="49" fontId="16" fillId="0" borderId="9" xfId="0" applyNumberFormat="1" applyFont="1" applyBorder="1" applyAlignment="1">
      <alignment horizontal="center" vertical="top" wrapText="1"/>
    </xf>
    <xf numFmtId="49" fontId="13" fillId="0" borderId="0" xfId="0" applyNumberFormat="1" applyFont="1" applyAlignment="1">
      <alignment vertical="top"/>
    </xf>
    <xf numFmtId="49" fontId="14" fillId="0" borderId="0" xfId="0" applyNumberFormat="1" applyFont="1" applyAlignment="1">
      <alignment vertical="top"/>
    </xf>
    <xf numFmtId="49" fontId="14" fillId="0" borderId="8" xfId="0" applyNumberFormat="1" applyFont="1" applyBorder="1" applyAlignment="1">
      <alignment vertical="top"/>
    </xf>
    <xf numFmtId="49" fontId="13" fillId="0" borderId="3" xfId="0" applyNumberFormat="1" applyFont="1" applyBorder="1" applyAlignment="1">
      <alignment vertical="top"/>
    </xf>
    <xf numFmtId="49" fontId="15" fillId="0" borderId="4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49" fontId="16" fillId="0" borderId="5" xfId="0" applyNumberFormat="1" applyFont="1" applyBorder="1" applyAlignment="1">
      <alignment horizontal="center" vertical="top" wrapText="1"/>
    </xf>
    <xf numFmtId="49" fontId="16" fillId="0" borderId="0" xfId="0" applyNumberFormat="1" applyFont="1" applyAlignment="1">
      <alignment horizontal="center" vertical="top" wrapText="1"/>
    </xf>
    <xf numFmtId="49" fontId="15" fillId="0" borderId="2" xfId="0" applyNumberFormat="1" applyFont="1" applyBorder="1" applyAlignment="1">
      <alignment horizontal="center" vertical="top"/>
    </xf>
    <xf numFmtId="49" fontId="15" fillId="0" borderId="3" xfId="0" applyNumberFormat="1" applyFont="1" applyBorder="1" applyAlignment="1">
      <alignment horizontal="center" vertical="top"/>
    </xf>
    <xf numFmtId="49" fontId="15" fillId="0" borderId="2" xfId="0" applyNumberFormat="1" applyFont="1" applyBorder="1" applyAlignment="1">
      <alignment horizontal="center" vertical="top" wrapText="1"/>
    </xf>
  </cellXfs>
  <cellStyles count="5">
    <cellStyle name="Comma" xfId="1" builtinId="3"/>
    <cellStyle name="Comma 2" xfId="2" xr:uid="{00000000-0005-0000-0000-000001000000}"/>
    <cellStyle name="Comma 2 2" xfId="4" xr:uid="{00000000-0005-0000-0000-000002000000}"/>
    <cellStyle name="Comma 3" xfId="3" xr:uid="{00000000-0005-0000-0000-000003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1"/>
  <sheetViews>
    <sheetView topLeftCell="A38" zoomScale="70" zoomScaleNormal="70" workbookViewId="0">
      <selection activeCell="D60" sqref="D60"/>
    </sheetView>
  </sheetViews>
  <sheetFormatPr defaultRowHeight="21" x14ac:dyDescent="0.25"/>
  <cols>
    <col min="1" max="1" width="9.140625" style="51"/>
    <col min="2" max="2" width="75.85546875" style="51" bestFit="1" customWidth="1"/>
    <col min="3" max="3" width="12.85546875" style="51" bestFit="1" customWidth="1"/>
    <col min="4" max="4" width="22.5703125" style="51" customWidth="1"/>
    <col min="5" max="5" width="22" style="51" customWidth="1"/>
    <col min="6" max="16384" width="9.140625" style="51"/>
  </cols>
  <sheetData>
    <row r="2" spans="2:5" ht="31.5" customHeight="1" x14ac:dyDescent="0.25">
      <c r="B2" s="52" t="s">
        <v>36</v>
      </c>
    </row>
    <row r="3" spans="2:5" x14ac:dyDescent="0.25">
      <c r="B3" s="54" t="s">
        <v>27</v>
      </c>
    </row>
    <row r="4" spans="2:5" ht="42" x14ac:dyDescent="0.25">
      <c r="B4" s="55" t="s">
        <v>29</v>
      </c>
      <c r="C4" s="55" t="s">
        <v>0</v>
      </c>
      <c r="D4" s="59" t="s">
        <v>78</v>
      </c>
      <c r="E4" s="59" t="s">
        <v>79</v>
      </c>
    </row>
    <row r="6" spans="2:5" ht="18" customHeight="1" x14ac:dyDescent="0.25"/>
    <row r="7" spans="2:5" ht="18.75" customHeight="1" x14ac:dyDescent="0.25"/>
    <row r="8" spans="2:5" x14ac:dyDescent="0.25">
      <c r="B8" s="54" t="s">
        <v>3</v>
      </c>
    </row>
    <row r="9" spans="2:5" x14ac:dyDescent="0.25">
      <c r="B9" s="54" t="s">
        <v>80</v>
      </c>
    </row>
    <row r="10" spans="2:5" x14ac:dyDescent="0.25">
      <c r="B10" s="51" t="s">
        <v>81</v>
      </c>
      <c r="C10" s="56">
        <v>1</v>
      </c>
      <c r="D10" s="53">
        <f>'Trial Balance'!E10</f>
        <v>200000</v>
      </c>
      <c r="E10" s="57">
        <v>200000</v>
      </c>
    </row>
    <row r="11" spans="2:5" x14ac:dyDescent="0.25">
      <c r="B11" s="51" t="s">
        <v>82</v>
      </c>
      <c r="C11" s="56">
        <v>2</v>
      </c>
      <c r="D11" s="53">
        <f>'Notes-old'!D31</f>
        <v>-135850.5</v>
      </c>
      <c r="E11" s="57">
        <v>-162559</v>
      </c>
    </row>
    <row r="12" spans="2:5" x14ac:dyDescent="0.25">
      <c r="B12" s="51" t="s">
        <v>83</v>
      </c>
      <c r="C12" s="56"/>
      <c r="D12" s="270">
        <v>0</v>
      </c>
      <c r="E12" s="57">
        <v>0</v>
      </c>
    </row>
    <row r="13" spans="2:5" x14ac:dyDescent="0.25">
      <c r="C13" s="56"/>
      <c r="E13" s="57"/>
    </row>
    <row r="14" spans="2:5" x14ac:dyDescent="0.25">
      <c r="B14" s="54" t="s">
        <v>84</v>
      </c>
      <c r="C14" s="56"/>
      <c r="E14" s="57"/>
    </row>
    <row r="15" spans="2:5" x14ac:dyDescent="0.25">
      <c r="C15" s="56"/>
      <c r="E15" s="57"/>
    </row>
    <row r="16" spans="2:5" x14ac:dyDescent="0.25">
      <c r="B16" s="54" t="s">
        <v>85</v>
      </c>
      <c r="C16" s="56"/>
      <c r="E16" s="57"/>
    </row>
    <row r="17" spans="2:5" x14ac:dyDescent="0.25">
      <c r="B17" s="51" t="s">
        <v>86</v>
      </c>
      <c r="C17" s="56">
        <v>3</v>
      </c>
      <c r="D17" s="53">
        <v>0</v>
      </c>
      <c r="E17" s="57">
        <v>0</v>
      </c>
    </row>
    <row r="18" spans="2:5" x14ac:dyDescent="0.25">
      <c r="B18" s="51" t="s">
        <v>87</v>
      </c>
      <c r="C18" s="56"/>
      <c r="D18" s="51">
        <v>0</v>
      </c>
      <c r="E18" s="57">
        <v>0</v>
      </c>
    </row>
    <row r="19" spans="2:5" x14ac:dyDescent="0.25">
      <c r="B19" s="51" t="s">
        <v>88</v>
      </c>
      <c r="C19" s="56"/>
      <c r="D19" s="51">
        <v>0</v>
      </c>
      <c r="E19" s="57">
        <v>0</v>
      </c>
    </row>
    <row r="20" spans="2:5" x14ac:dyDescent="0.25">
      <c r="C20" s="56"/>
      <c r="E20" s="57"/>
    </row>
    <row r="21" spans="2:5" x14ac:dyDescent="0.25">
      <c r="B21" s="54" t="s">
        <v>89</v>
      </c>
      <c r="C21" s="56"/>
      <c r="E21" s="57"/>
    </row>
    <row r="22" spans="2:5" x14ac:dyDescent="0.25">
      <c r="B22" s="51" t="s">
        <v>37</v>
      </c>
      <c r="C22" s="56">
        <v>4</v>
      </c>
      <c r="D22" s="57">
        <f>'Notes-old'!D39</f>
        <v>84399</v>
      </c>
      <c r="E22" s="57">
        <v>99373</v>
      </c>
    </row>
    <row r="23" spans="2:5" x14ac:dyDescent="0.25">
      <c r="B23" s="51" t="s">
        <v>90</v>
      </c>
      <c r="C23" s="56">
        <v>5</v>
      </c>
      <c r="D23" s="57">
        <f>'Notes-old'!D47</f>
        <v>99373</v>
      </c>
      <c r="E23" s="57">
        <v>0</v>
      </c>
    </row>
    <row r="24" spans="2:5" x14ac:dyDescent="0.25">
      <c r="B24" s="51" t="s">
        <v>91</v>
      </c>
      <c r="C24" s="56">
        <v>6</v>
      </c>
      <c r="D24" s="57">
        <f>'Notes-old'!D56</f>
        <v>11587.44</v>
      </c>
      <c r="E24" s="57">
        <v>116214</v>
      </c>
    </row>
    <row r="25" spans="2:5" x14ac:dyDescent="0.25">
      <c r="B25" s="51" t="s">
        <v>92</v>
      </c>
      <c r="C25" s="56"/>
      <c r="D25" s="57">
        <v>0</v>
      </c>
      <c r="E25" s="57">
        <v>0</v>
      </c>
    </row>
    <row r="26" spans="2:5" x14ac:dyDescent="0.25">
      <c r="C26" s="56"/>
      <c r="E26" s="57"/>
    </row>
    <row r="27" spans="2:5" x14ac:dyDescent="0.25">
      <c r="B27" s="54" t="s">
        <v>4</v>
      </c>
      <c r="C27" s="56"/>
      <c r="D27" s="58">
        <f>SUM(D10:D25)</f>
        <v>259508.94</v>
      </c>
      <c r="E27" s="58">
        <f>SUM(E10:E25)</f>
        <v>253028</v>
      </c>
    </row>
    <row r="28" spans="2:5" x14ac:dyDescent="0.25">
      <c r="C28" s="56"/>
      <c r="E28" s="57"/>
    </row>
    <row r="29" spans="2:5" x14ac:dyDescent="0.25">
      <c r="B29" s="54" t="s">
        <v>5</v>
      </c>
      <c r="C29" s="56"/>
      <c r="E29" s="57"/>
    </row>
    <row r="30" spans="2:5" x14ac:dyDescent="0.25">
      <c r="B30" s="54" t="s">
        <v>93</v>
      </c>
      <c r="C30" s="56"/>
      <c r="E30" s="57"/>
    </row>
    <row r="31" spans="2:5" x14ac:dyDescent="0.25">
      <c r="B31" s="51" t="s">
        <v>94</v>
      </c>
      <c r="C31" s="56">
        <v>7</v>
      </c>
      <c r="D31" s="57">
        <v>0</v>
      </c>
      <c r="E31" s="57">
        <v>0</v>
      </c>
    </row>
    <row r="32" spans="2:5" x14ac:dyDescent="0.25">
      <c r="B32" s="51" t="s">
        <v>95</v>
      </c>
      <c r="C32" s="56"/>
      <c r="D32" s="57">
        <v>0</v>
      </c>
      <c r="E32" s="57">
        <v>0</v>
      </c>
    </row>
    <row r="33" spans="2:5" x14ac:dyDescent="0.25">
      <c r="B33" s="51" t="s">
        <v>96</v>
      </c>
      <c r="C33" s="56"/>
      <c r="D33" s="57">
        <v>0</v>
      </c>
      <c r="E33" s="57">
        <v>0</v>
      </c>
    </row>
    <row r="34" spans="2:5" x14ac:dyDescent="0.25">
      <c r="B34" s="51" t="s">
        <v>97</v>
      </c>
      <c r="C34" s="56"/>
      <c r="D34" s="57">
        <v>0</v>
      </c>
      <c r="E34" s="57">
        <v>0</v>
      </c>
    </row>
    <row r="35" spans="2:5" x14ac:dyDescent="0.25">
      <c r="B35" s="51" t="s">
        <v>98</v>
      </c>
      <c r="C35" s="56"/>
      <c r="D35" s="57">
        <v>0</v>
      </c>
      <c r="E35" s="57">
        <v>0</v>
      </c>
    </row>
    <row r="36" spans="2:5" x14ac:dyDescent="0.25">
      <c r="C36" s="56"/>
      <c r="D36" s="57"/>
      <c r="E36" s="57"/>
    </row>
    <row r="37" spans="2:5" x14ac:dyDescent="0.25">
      <c r="B37" s="51" t="s">
        <v>99</v>
      </c>
      <c r="C37" s="56"/>
      <c r="D37" s="57">
        <v>0</v>
      </c>
      <c r="E37" s="57">
        <v>0</v>
      </c>
    </row>
    <row r="38" spans="2:5" x14ac:dyDescent="0.25">
      <c r="B38" s="51" t="s">
        <v>100</v>
      </c>
      <c r="C38" s="56"/>
      <c r="D38" s="57">
        <v>0</v>
      </c>
      <c r="E38" s="57">
        <v>0</v>
      </c>
    </row>
    <row r="39" spans="2:5" x14ac:dyDescent="0.25">
      <c r="B39" s="51" t="s">
        <v>101</v>
      </c>
      <c r="C39" s="56">
        <v>8</v>
      </c>
      <c r="D39" s="57">
        <f>'Notes-old'!D66</f>
        <v>3500</v>
      </c>
      <c r="E39" s="57">
        <v>3500</v>
      </c>
    </row>
    <row r="40" spans="2:5" x14ac:dyDescent="0.25">
      <c r="B40" s="51" t="s">
        <v>102</v>
      </c>
      <c r="C40" s="56"/>
      <c r="D40" s="57">
        <v>0</v>
      </c>
      <c r="E40" s="57">
        <v>0</v>
      </c>
    </row>
    <row r="41" spans="2:5" x14ac:dyDescent="0.25">
      <c r="C41" s="56"/>
      <c r="D41" s="57"/>
      <c r="E41" s="57"/>
    </row>
    <row r="42" spans="2:5" x14ac:dyDescent="0.25">
      <c r="B42" s="54" t="s">
        <v>103</v>
      </c>
      <c r="C42" s="56"/>
      <c r="D42" s="57"/>
      <c r="E42" s="57"/>
    </row>
    <row r="43" spans="2:5" x14ac:dyDescent="0.25">
      <c r="B43" s="51" t="s">
        <v>104</v>
      </c>
      <c r="C43" s="56"/>
      <c r="D43" s="57">
        <v>0</v>
      </c>
      <c r="E43" s="57">
        <v>0</v>
      </c>
    </row>
    <row r="44" spans="2:5" x14ac:dyDescent="0.25">
      <c r="B44" s="51" t="s">
        <v>105</v>
      </c>
      <c r="C44" s="56"/>
      <c r="D44" s="57">
        <v>0</v>
      </c>
      <c r="E44" s="57">
        <v>0</v>
      </c>
    </row>
    <row r="45" spans="2:5" x14ac:dyDescent="0.25">
      <c r="B45" s="51" t="s">
        <v>106</v>
      </c>
      <c r="C45" s="56">
        <v>9</v>
      </c>
      <c r="D45" s="57">
        <f>'Notes-old'!D76</f>
        <v>59630</v>
      </c>
      <c r="E45" s="57">
        <v>14025</v>
      </c>
    </row>
    <row r="46" spans="2:5" x14ac:dyDescent="0.25">
      <c r="B46" s="51" t="s">
        <v>107</v>
      </c>
      <c r="C46" s="56">
        <v>10</v>
      </c>
      <c r="D46" s="57">
        <f>'Notes-old'!D85</f>
        <v>196379.15</v>
      </c>
      <c r="E46" s="57">
        <v>235503</v>
      </c>
    </row>
    <row r="47" spans="2:5" x14ac:dyDescent="0.25">
      <c r="B47" s="51" t="s">
        <v>108</v>
      </c>
      <c r="C47" s="56"/>
      <c r="D47" s="57">
        <v>0</v>
      </c>
      <c r="E47" s="57">
        <v>0</v>
      </c>
    </row>
    <row r="48" spans="2:5" x14ac:dyDescent="0.25">
      <c r="B48" s="51" t="s">
        <v>109</v>
      </c>
      <c r="C48" s="56">
        <v>11</v>
      </c>
      <c r="D48" s="57">
        <v>0</v>
      </c>
      <c r="E48" s="57">
        <v>0</v>
      </c>
    </row>
    <row r="49" spans="2:5" x14ac:dyDescent="0.25">
      <c r="E49" s="57"/>
    </row>
    <row r="50" spans="2:5" x14ac:dyDescent="0.25">
      <c r="B50" s="54" t="s">
        <v>4</v>
      </c>
      <c r="D50" s="58">
        <f>SUM(D31:D48)</f>
        <v>259509.15</v>
      </c>
      <c r="E50" s="58">
        <f>SUM(E31:E48)</f>
        <v>253028</v>
      </c>
    </row>
    <row r="51" spans="2:5" x14ac:dyDescent="0.25">
      <c r="B51" s="51" t="s">
        <v>110</v>
      </c>
      <c r="E51" s="51" t="s">
        <v>35</v>
      </c>
    </row>
    <row r="52" spans="2:5" x14ac:dyDescent="0.25">
      <c r="B52" s="51" t="s">
        <v>111</v>
      </c>
    </row>
    <row r="53" spans="2:5" x14ac:dyDescent="0.25">
      <c r="E53" s="51" t="s">
        <v>112</v>
      </c>
    </row>
    <row r="54" spans="2:5" x14ac:dyDescent="0.25">
      <c r="E54" s="51" t="s">
        <v>113</v>
      </c>
    </row>
    <row r="55" spans="2:5" x14ac:dyDescent="0.25">
      <c r="E55" s="51" t="s">
        <v>114</v>
      </c>
    </row>
    <row r="58" spans="2:5" x14ac:dyDescent="0.25">
      <c r="E58" s="51" t="s">
        <v>115</v>
      </c>
    </row>
    <row r="59" spans="2:5" x14ac:dyDescent="0.25">
      <c r="E59" s="51" t="s">
        <v>116</v>
      </c>
    </row>
    <row r="60" spans="2:5" x14ac:dyDescent="0.25">
      <c r="E60" s="51" t="s">
        <v>117</v>
      </c>
    </row>
    <row r="61" spans="2:5" x14ac:dyDescent="0.25">
      <c r="E61" s="51" t="s">
        <v>118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"/>
  <sheetViews>
    <sheetView workbookViewId="0">
      <selection activeCell="C18" sqref="C18"/>
    </sheetView>
  </sheetViews>
  <sheetFormatPr defaultRowHeight="15" x14ac:dyDescent="0.25"/>
  <cols>
    <col min="1" max="1" width="20.5703125" bestFit="1" customWidth="1"/>
    <col min="2" max="3" width="10" bestFit="1" customWidth="1"/>
    <col min="4" max="4" width="54.42578125" bestFit="1" customWidth="1"/>
    <col min="5" max="6" width="10" bestFit="1" customWidth="1"/>
  </cols>
  <sheetData>
    <row r="1" spans="1:6" ht="15.75" x14ac:dyDescent="0.25">
      <c r="A1" s="275" t="s">
        <v>154</v>
      </c>
      <c r="B1" s="275"/>
      <c r="C1" s="275"/>
      <c r="D1" s="230"/>
      <c r="E1" s="230"/>
      <c r="F1" s="230"/>
    </row>
    <row r="2" spans="1:6" x14ac:dyDescent="0.25">
      <c r="A2" s="276" t="s">
        <v>155</v>
      </c>
      <c r="B2" s="276"/>
      <c r="C2" s="276"/>
      <c r="D2" s="230"/>
      <c r="E2" s="230"/>
      <c r="F2" s="230"/>
    </row>
    <row r="3" spans="1:6" x14ac:dyDescent="0.25">
      <c r="A3" s="277" t="s">
        <v>156</v>
      </c>
      <c r="B3" s="277"/>
      <c r="C3" s="277"/>
      <c r="D3" s="230"/>
      <c r="E3" s="230"/>
      <c r="F3" s="230"/>
    </row>
    <row r="4" spans="1:6" ht="15.75" x14ac:dyDescent="0.25">
      <c r="A4" s="278" t="s">
        <v>187</v>
      </c>
      <c r="B4" s="278"/>
      <c r="C4" s="278"/>
      <c r="D4" s="230"/>
      <c r="E4" s="230"/>
      <c r="F4" s="230"/>
    </row>
    <row r="5" spans="1:6" x14ac:dyDescent="0.25">
      <c r="A5" s="276" t="s">
        <v>158</v>
      </c>
      <c r="B5" s="276"/>
      <c r="C5" s="276"/>
      <c r="D5" s="230"/>
      <c r="E5" s="230"/>
      <c r="F5" s="230"/>
    </row>
    <row r="6" spans="1:6" x14ac:dyDescent="0.25">
      <c r="A6" s="231" t="s">
        <v>159</v>
      </c>
      <c r="B6" s="272" t="s">
        <v>250</v>
      </c>
      <c r="C6" s="279"/>
      <c r="D6" s="243" t="s">
        <v>159</v>
      </c>
      <c r="E6" s="272" t="s">
        <v>250</v>
      </c>
      <c r="F6" s="272"/>
    </row>
    <row r="7" spans="1:6" x14ac:dyDescent="0.25">
      <c r="A7" s="244" t="s">
        <v>29</v>
      </c>
      <c r="B7" s="273" t="s">
        <v>158</v>
      </c>
      <c r="C7" s="274"/>
      <c r="D7" s="245" t="s">
        <v>29</v>
      </c>
      <c r="E7" s="273" t="s">
        <v>158</v>
      </c>
      <c r="F7" s="273"/>
    </row>
    <row r="8" spans="1:6" x14ac:dyDescent="0.25">
      <c r="A8" s="246" t="s">
        <v>258</v>
      </c>
      <c r="B8" s="247"/>
      <c r="C8" s="248">
        <v>240958</v>
      </c>
      <c r="D8" s="239" t="s">
        <v>259</v>
      </c>
      <c r="E8" s="233"/>
      <c r="F8" s="240">
        <v>240958</v>
      </c>
    </row>
    <row r="9" spans="1:6" x14ac:dyDescent="0.25">
      <c r="A9" s="233"/>
      <c r="B9" s="249">
        <v>240958</v>
      </c>
      <c r="C9" s="230"/>
      <c r="D9" s="241" t="s">
        <v>260</v>
      </c>
      <c r="E9" s="235">
        <v>-35000</v>
      </c>
      <c r="F9" s="242"/>
    </row>
    <row r="10" spans="1:6" x14ac:dyDescent="0.25">
      <c r="A10" s="232" t="s">
        <v>261</v>
      </c>
      <c r="B10" s="250"/>
      <c r="C10" s="238">
        <v>214249.5</v>
      </c>
      <c r="D10" s="241" t="s">
        <v>262</v>
      </c>
      <c r="E10" s="235">
        <v>131458</v>
      </c>
      <c r="F10" s="242"/>
    </row>
    <row r="11" spans="1:6" x14ac:dyDescent="0.25">
      <c r="A11" s="234" t="s">
        <v>263</v>
      </c>
      <c r="B11" s="251">
        <v>45000</v>
      </c>
      <c r="C11" s="236"/>
      <c r="D11" s="241" t="s">
        <v>264</v>
      </c>
      <c r="E11" s="235">
        <v>2000</v>
      </c>
      <c r="F11" s="242"/>
    </row>
    <row r="12" spans="1:6" x14ac:dyDescent="0.25">
      <c r="A12" s="234" t="s">
        <v>265</v>
      </c>
      <c r="B12" s="251">
        <v>1249.5</v>
      </c>
      <c r="C12" s="236"/>
      <c r="D12" s="241" t="s">
        <v>266</v>
      </c>
      <c r="E12" s="235">
        <v>3500</v>
      </c>
      <c r="F12" s="242"/>
    </row>
    <row r="13" spans="1:6" x14ac:dyDescent="0.25">
      <c r="A13" s="234" t="s">
        <v>267</v>
      </c>
      <c r="B13" s="251">
        <v>1500</v>
      </c>
      <c r="C13" s="236"/>
      <c r="D13" s="241" t="s">
        <v>268</v>
      </c>
      <c r="E13" s="235">
        <v>1000</v>
      </c>
      <c r="F13" s="242"/>
    </row>
    <row r="14" spans="1:6" x14ac:dyDescent="0.25">
      <c r="A14" s="234" t="s">
        <v>269</v>
      </c>
      <c r="B14" s="251">
        <v>155500</v>
      </c>
      <c r="C14" s="236"/>
      <c r="D14" s="241" t="s">
        <v>270</v>
      </c>
      <c r="E14" s="235">
        <v>25000</v>
      </c>
      <c r="F14" s="242"/>
    </row>
    <row r="15" spans="1:6" x14ac:dyDescent="0.25">
      <c r="A15" s="234" t="s">
        <v>67</v>
      </c>
      <c r="B15" s="251">
        <v>10500</v>
      </c>
      <c r="C15" s="236"/>
      <c r="D15" s="241" t="s">
        <v>271</v>
      </c>
      <c r="E15" s="235">
        <v>5000</v>
      </c>
      <c r="F15" s="242"/>
    </row>
    <row r="16" spans="1:6" x14ac:dyDescent="0.25">
      <c r="A16" s="234" t="s">
        <v>65</v>
      </c>
      <c r="B16" s="237">
        <v>500</v>
      </c>
      <c r="C16" s="236"/>
      <c r="D16" s="241" t="s">
        <v>272</v>
      </c>
      <c r="E16" s="235">
        <v>3000</v>
      </c>
      <c r="F16" s="242"/>
    </row>
    <row r="17" spans="1:6" x14ac:dyDescent="0.25">
      <c r="A17" s="246" t="s">
        <v>273</v>
      </c>
      <c r="B17" s="250"/>
      <c r="C17" s="252">
        <v>26708.5</v>
      </c>
      <c r="D17" s="241" t="s">
        <v>274</v>
      </c>
      <c r="E17" s="235">
        <v>2000</v>
      </c>
      <c r="F17" s="242"/>
    </row>
    <row r="18" spans="1:6" x14ac:dyDescent="0.25">
      <c r="A18" s="230"/>
      <c r="B18" s="230"/>
      <c r="C18" s="230"/>
      <c r="D18" s="241" t="s">
        <v>275</v>
      </c>
      <c r="E18" s="235">
        <v>2750</v>
      </c>
      <c r="F18" s="242"/>
    </row>
    <row r="19" spans="1:6" x14ac:dyDescent="0.25">
      <c r="A19" s="230"/>
      <c r="B19" s="230"/>
      <c r="C19" s="230"/>
      <c r="D19" s="241" t="s">
        <v>276</v>
      </c>
      <c r="E19" s="235">
        <v>500</v>
      </c>
      <c r="F19" s="242"/>
    </row>
    <row r="20" spans="1:6" x14ac:dyDescent="0.25">
      <c r="A20" s="230"/>
      <c r="B20" s="230"/>
      <c r="C20" s="230"/>
      <c r="D20" s="241" t="s">
        <v>277</v>
      </c>
      <c r="E20" s="235">
        <v>35750</v>
      </c>
      <c r="F20" s="242"/>
    </row>
    <row r="21" spans="1:6" x14ac:dyDescent="0.25">
      <c r="A21" s="230"/>
      <c r="B21" s="230"/>
      <c r="C21" s="230"/>
      <c r="D21" s="241" t="s">
        <v>278</v>
      </c>
      <c r="E21" s="237">
        <v>64000</v>
      </c>
      <c r="F21" s="242"/>
    </row>
    <row r="22" spans="1:6" x14ac:dyDescent="0.25">
      <c r="A22" s="230"/>
      <c r="B22" s="230"/>
      <c r="C22" s="230"/>
      <c r="D22" s="233"/>
      <c r="E22" s="249">
        <v>240958</v>
      </c>
      <c r="F22" s="230"/>
    </row>
    <row r="23" spans="1:6" x14ac:dyDescent="0.25">
      <c r="A23" s="230"/>
      <c r="B23" s="230"/>
      <c r="C23" s="230"/>
      <c r="D23" s="253" t="s">
        <v>279</v>
      </c>
      <c r="E23" s="233"/>
      <c r="F23" s="254">
        <v>240958</v>
      </c>
    </row>
    <row r="24" spans="1:6" x14ac:dyDescent="0.25">
      <c r="A24" s="255" t="s">
        <v>22</v>
      </c>
      <c r="B24" s="256"/>
      <c r="C24" s="257">
        <v>240958</v>
      </c>
      <c r="D24" s="258" t="s">
        <v>22</v>
      </c>
      <c r="E24" s="256"/>
      <c r="F24" s="249">
        <v>240958</v>
      </c>
    </row>
  </sheetData>
  <mergeCells count="9">
    <mergeCell ref="E6:F6"/>
    <mergeCell ref="B7:C7"/>
    <mergeCell ref="E7:F7"/>
    <mergeCell ref="A1:C1"/>
    <mergeCell ref="A2:C2"/>
    <mergeCell ref="A3:C3"/>
    <mergeCell ref="A4:C4"/>
    <mergeCell ref="A5:C5"/>
    <mergeCell ref="B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"/>
  <sheetViews>
    <sheetView workbookViewId="0">
      <selection activeCell="C19" sqref="C19:C20"/>
    </sheetView>
  </sheetViews>
  <sheetFormatPr defaultRowHeight="15" x14ac:dyDescent="0.25"/>
  <cols>
    <col min="1" max="1" width="26" bestFit="1" customWidth="1"/>
    <col min="2" max="2" width="10" bestFit="1" customWidth="1"/>
    <col min="3" max="3" width="9.5703125" bestFit="1" customWidth="1"/>
    <col min="4" max="4" width="16.5703125" bestFit="1" customWidth="1"/>
    <col min="5" max="5" width="10" bestFit="1" customWidth="1"/>
    <col min="6" max="6" width="9.5703125" bestFit="1" customWidth="1"/>
  </cols>
  <sheetData>
    <row r="1" spans="1:6" ht="15.75" x14ac:dyDescent="0.25">
      <c r="A1" s="275" t="s">
        <v>154</v>
      </c>
      <c r="B1" s="275"/>
      <c r="C1" s="275"/>
      <c r="D1" s="206"/>
      <c r="E1" s="206"/>
      <c r="F1" s="206"/>
    </row>
    <row r="2" spans="1:6" x14ac:dyDescent="0.25">
      <c r="A2" s="276" t="s">
        <v>155</v>
      </c>
      <c r="B2" s="276"/>
      <c r="C2" s="276"/>
      <c r="D2" s="206"/>
      <c r="E2" s="206"/>
      <c r="F2" s="206"/>
    </row>
    <row r="3" spans="1:6" x14ac:dyDescent="0.25">
      <c r="A3" s="277" t="s">
        <v>156</v>
      </c>
      <c r="B3" s="277"/>
      <c r="C3" s="277"/>
      <c r="D3" s="206"/>
      <c r="E3" s="206"/>
      <c r="F3" s="206"/>
    </row>
    <row r="4" spans="1:6" ht="15.75" x14ac:dyDescent="0.25">
      <c r="A4" s="278" t="s">
        <v>249</v>
      </c>
      <c r="B4" s="278"/>
      <c r="C4" s="278"/>
      <c r="D4" s="206"/>
      <c r="E4" s="206"/>
      <c r="F4" s="206"/>
    </row>
    <row r="5" spans="1:6" x14ac:dyDescent="0.25">
      <c r="A5" s="276" t="s">
        <v>158</v>
      </c>
      <c r="B5" s="276"/>
      <c r="C5" s="276"/>
      <c r="D5" s="206"/>
      <c r="E5" s="206"/>
      <c r="F5" s="206"/>
    </row>
    <row r="6" spans="1:6" x14ac:dyDescent="0.25">
      <c r="A6" s="207" t="s">
        <v>159</v>
      </c>
      <c r="B6" s="272" t="s">
        <v>250</v>
      </c>
      <c r="C6" s="272"/>
      <c r="D6" s="207" t="s">
        <v>159</v>
      </c>
      <c r="E6" s="272" t="s">
        <v>250</v>
      </c>
      <c r="F6" s="272"/>
    </row>
    <row r="7" spans="1:6" x14ac:dyDescent="0.25">
      <c r="A7" s="208" t="s">
        <v>251</v>
      </c>
      <c r="B7" s="273" t="s">
        <v>252</v>
      </c>
      <c r="C7" s="273"/>
      <c r="D7" s="208" t="s">
        <v>253</v>
      </c>
      <c r="E7" s="273" t="s">
        <v>252</v>
      </c>
      <c r="F7" s="273"/>
    </row>
    <row r="8" spans="1:6" x14ac:dyDescent="0.25">
      <c r="A8" s="209" t="s">
        <v>166</v>
      </c>
      <c r="B8" s="210"/>
      <c r="C8" s="211">
        <v>200000</v>
      </c>
      <c r="D8" s="219" t="s">
        <v>176</v>
      </c>
      <c r="E8" s="210"/>
      <c r="F8" s="220">
        <v>259509.15</v>
      </c>
    </row>
    <row r="9" spans="1:6" x14ac:dyDescent="0.25">
      <c r="A9" s="212" t="s">
        <v>167</v>
      </c>
      <c r="B9" s="213">
        <v>100000</v>
      </c>
      <c r="C9" s="214"/>
      <c r="D9" s="221" t="s">
        <v>254</v>
      </c>
      <c r="E9" s="210"/>
      <c r="F9" s="222"/>
    </row>
    <row r="10" spans="1:6" x14ac:dyDescent="0.25">
      <c r="A10" s="212" t="s">
        <v>168</v>
      </c>
      <c r="B10" s="215">
        <v>100000</v>
      </c>
      <c r="C10" s="214"/>
      <c r="D10" s="223" t="s">
        <v>177</v>
      </c>
      <c r="E10" s="213">
        <v>3500</v>
      </c>
      <c r="F10" s="222"/>
    </row>
    <row r="11" spans="1:6" x14ac:dyDescent="0.25">
      <c r="A11" s="209" t="s">
        <v>212</v>
      </c>
      <c r="B11" s="210"/>
      <c r="C11" s="214"/>
      <c r="D11" s="223" t="s">
        <v>179</v>
      </c>
      <c r="E11" s="213">
        <v>59630</v>
      </c>
      <c r="F11" s="222"/>
    </row>
    <row r="12" spans="1:6" x14ac:dyDescent="0.25">
      <c r="A12" s="209" t="s">
        <v>169</v>
      </c>
      <c r="B12" s="210"/>
      <c r="C12" s="216">
        <v>195359.44</v>
      </c>
      <c r="D12" s="223" t="s">
        <v>226</v>
      </c>
      <c r="E12" s="210"/>
      <c r="F12" s="222"/>
    </row>
    <row r="13" spans="1:6" x14ac:dyDescent="0.25">
      <c r="A13" s="217" t="s">
        <v>170</v>
      </c>
      <c r="B13" s="213">
        <v>11587.44</v>
      </c>
      <c r="C13" s="214"/>
      <c r="D13" s="223" t="s">
        <v>185</v>
      </c>
      <c r="E13" s="215">
        <v>196379.15</v>
      </c>
      <c r="F13" s="222"/>
    </row>
    <row r="14" spans="1:6" x14ac:dyDescent="0.25">
      <c r="A14" s="217" t="s">
        <v>172</v>
      </c>
      <c r="B14" s="213">
        <v>99373</v>
      </c>
      <c r="C14" s="214"/>
      <c r="D14" s="224" t="s">
        <v>187</v>
      </c>
      <c r="E14" s="210"/>
      <c r="F14" s="220">
        <v>135850.5</v>
      </c>
    </row>
    <row r="15" spans="1:6" x14ac:dyDescent="0.25">
      <c r="A15" s="217" t="s">
        <v>174</v>
      </c>
      <c r="B15" s="215">
        <v>84399</v>
      </c>
      <c r="C15" s="214"/>
      <c r="D15" s="221" t="s">
        <v>21</v>
      </c>
      <c r="E15" s="213">
        <v>162559</v>
      </c>
      <c r="F15" s="222"/>
    </row>
    <row r="16" spans="1:6" x14ac:dyDescent="0.25">
      <c r="A16" s="209" t="s">
        <v>255</v>
      </c>
      <c r="B16" s="210"/>
      <c r="C16" s="214"/>
      <c r="D16" s="221" t="s">
        <v>256</v>
      </c>
      <c r="E16" s="215">
        <v>-26708.5</v>
      </c>
      <c r="F16" s="222"/>
    </row>
    <row r="17" spans="1:6" x14ac:dyDescent="0.25">
      <c r="A17" s="218" t="s">
        <v>257</v>
      </c>
      <c r="B17" s="210"/>
      <c r="C17" s="216">
        <v>0.21</v>
      </c>
      <c r="D17" s="206"/>
      <c r="E17" s="206"/>
      <c r="F17" s="206"/>
    </row>
    <row r="18" spans="1:6" x14ac:dyDescent="0.25">
      <c r="A18" s="225" t="s">
        <v>22</v>
      </c>
      <c r="B18" s="226"/>
      <c r="C18" s="227">
        <v>395359.65</v>
      </c>
      <c r="D18" s="228" t="s">
        <v>22</v>
      </c>
      <c r="E18" s="226"/>
      <c r="F18" s="229">
        <v>395359.65</v>
      </c>
    </row>
    <row r="20" spans="1:6" x14ac:dyDescent="0.25">
      <c r="C20" s="271"/>
    </row>
  </sheetData>
  <mergeCells count="9">
    <mergeCell ref="B7:C7"/>
    <mergeCell ref="E6:F6"/>
    <mergeCell ref="E7:F7"/>
    <mergeCell ref="A1:C1"/>
    <mergeCell ref="A2:C2"/>
    <mergeCell ref="A3:C3"/>
    <mergeCell ref="A4:C4"/>
    <mergeCell ref="A5:C5"/>
    <mergeCell ref="B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131"/>
  <sheetViews>
    <sheetView tabSelected="1" topLeftCell="A112" zoomScaleNormal="100" zoomScaleSheetLayoutView="106" workbookViewId="0">
      <selection activeCell="D122" sqref="D122"/>
    </sheetView>
  </sheetViews>
  <sheetFormatPr defaultRowHeight="15" x14ac:dyDescent="0.25"/>
  <cols>
    <col min="1" max="1" width="9.140625" style="1"/>
    <col min="2" max="2" width="4.28515625" style="17" customWidth="1"/>
    <col min="3" max="3" width="58.140625" style="1" customWidth="1"/>
    <col min="4" max="4" width="10.7109375" style="1" customWidth="1"/>
    <col min="5" max="5" width="12" style="1" customWidth="1"/>
    <col min="6" max="16384" width="9.140625" style="1"/>
  </cols>
  <sheetData>
    <row r="2" spans="2:5" x14ac:dyDescent="0.25">
      <c r="B2" s="288">
        <v>3</v>
      </c>
      <c r="C2" s="286" t="s">
        <v>19</v>
      </c>
      <c r="D2" s="10" t="s">
        <v>1</v>
      </c>
      <c r="E2" s="10" t="s">
        <v>2</v>
      </c>
    </row>
    <row r="3" spans="2:5" x14ac:dyDescent="0.25">
      <c r="B3" s="289"/>
      <c r="C3" s="287"/>
      <c r="D3" s="12" t="s">
        <v>6</v>
      </c>
      <c r="E3" s="12" t="s">
        <v>6</v>
      </c>
    </row>
    <row r="4" spans="2:5" x14ac:dyDescent="0.25">
      <c r="B4" s="8" t="s">
        <v>7</v>
      </c>
      <c r="C4" s="19" t="s">
        <v>39</v>
      </c>
      <c r="D4" s="2"/>
      <c r="E4" s="2"/>
    </row>
    <row r="5" spans="2:5" x14ac:dyDescent="0.25">
      <c r="B5" s="20"/>
      <c r="C5" s="4" t="s">
        <v>40</v>
      </c>
      <c r="D5" s="6"/>
      <c r="E5" s="29"/>
    </row>
    <row r="6" spans="2:5" x14ac:dyDescent="0.25">
      <c r="B6" s="20"/>
      <c r="C6" s="4"/>
      <c r="D6" s="6"/>
      <c r="E6" s="6"/>
    </row>
    <row r="7" spans="2:5" x14ac:dyDescent="0.25">
      <c r="B7" s="20" t="s">
        <v>8</v>
      </c>
      <c r="C7" s="21" t="s">
        <v>9</v>
      </c>
      <c r="D7" s="6"/>
      <c r="E7" s="6"/>
    </row>
    <row r="8" spans="2:5" x14ac:dyDescent="0.25">
      <c r="B8" s="20"/>
      <c r="C8" s="4" t="s">
        <v>40</v>
      </c>
      <c r="D8" s="6"/>
      <c r="E8" s="29"/>
    </row>
    <row r="9" spans="2:5" x14ac:dyDescent="0.25">
      <c r="B9" s="20"/>
      <c r="C9" s="4"/>
      <c r="D9" s="6"/>
      <c r="E9" s="6"/>
    </row>
    <row r="10" spans="2:5" x14ac:dyDescent="0.25">
      <c r="B10" s="20"/>
      <c r="C10" s="22" t="s">
        <v>10</v>
      </c>
      <c r="D10" s="6"/>
      <c r="E10" s="6"/>
    </row>
    <row r="11" spans="2:5" x14ac:dyDescent="0.25">
      <c r="B11" s="20"/>
      <c r="C11" s="22" t="s">
        <v>11</v>
      </c>
      <c r="D11" s="6"/>
      <c r="E11" s="6"/>
    </row>
    <row r="12" spans="2:5" x14ac:dyDescent="0.25">
      <c r="B12" s="20" t="s">
        <v>12</v>
      </c>
      <c r="C12" s="4" t="s">
        <v>13</v>
      </c>
      <c r="D12" s="128">
        <v>20000</v>
      </c>
      <c r="E12" s="29">
        <v>20000</v>
      </c>
    </row>
    <row r="13" spans="2:5" x14ac:dyDescent="0.25">
      <c r="B13" s="20"/>
      <c r="C13" s="4" t="s">
        <v>14</v>
      </c>
      <c r="D13" s="128">
        <v>0</v>
      </c>
      <c r="E13" s="31" t="s">
        <v>38</v>
      </c>
    </row>
    <row r="14" spans="2:5" x14ac:dyDescent="0.25">
      <c r="B14" s="20"/>
      <c r="C14" s="4" t="s">
        <v>15</v>
      </c>
      <c r="D14" s="128">
        <v>20000</v>
      </c>
      <c r="E14" s="29">
        <v>20000</v>
      </c>
    </row>
    <row r="15" spans="2:5" x14ac:dyDescent="0.25">
      <c r="B15" s="20"/>
      <c r="C15" s="4"/>
      <c r="D15" s="128"/>
      <c r="E15" s="6"/>
    </row>
    <row r="16" spans="2:5" x14ac:dyDescent="0.25">
      <c r="B16" s="20" t="s">
        <v>16</v>
      </c>
      <c r="C16" s="23" t="s">
        <v>17</v>
      </c>
      <c r="D16" s="6"/>
      <c r="E16" s="6"/>
    </row>
    <row r="17" spans="2:5" x14ac:dyDescent="0.25">
      <c r="B17" s="20"/>
      <c r="C17" s="284" t="s">
        <v>18</v>
      </c>
      <c r="D17" s="10" t="s">
        <v>1</v>
      </c>
      <c r="E17" s="10" t="s">
        <v>2</v>
      </c>
    </row>
    <row r="18" spans="2:5" x14ac:dyDescent="0.25">
      <c r="B18" s="20"/>
      <c r="C18" s="285"/>
      <c r="D18" s="12" t="s">
        <v>6</v>
      </c>
      <c r="E18" s="12" t="s">
        <v>6</v>
      </c>
    </row>
    <row r="19" spans="2:5" x14ac:dyDescent="0.25">
      <c r="B19" s="20"/>
      <c r="C19" s="4" t="s">
        <v>41</v>
      </c>
      <c r="D19" s="29">
        <v>10000</v>
      </c>
      <c r="E19" s="29">
        <v>10000</v>
      </c>
    </row>
    <row r="20" spans="2:5" x14ac:dyDescent="0.25">
      <c r="B20" s="20"/>
      <c r="C20" s="4" t="s">
        <v>42</v>
      </c>
      <c r="D20" s="29">
        <v>10000</v>
      </c>
      <c r="E20" s="29">
        <v>10000</v>
      </c>
    </row>
    <row r="21" spans="2:5" x14ac:dyDescent="0.25">
      <c r="B21" s="9"/>
      <c r="C21" s="7"/>
      <c r="D21" s="3"/>
      <c r="E21" s="3"/>
    </row>
    <row r="25" spans="2:5" x14ac:dyDescent="0.25">
      <c r="B25" s="280">
        <v>4</v>
      </c>
      <c r="C25" s="282" t="s">
        <v>20</v>
      </c>
      <c r="D25" s="10" t="s">
        <v>1</v>
      </c>
      <c r="E25" s="10" t="s">
        <v>2</v>
      </c>
    </row>
    <row r="26" spans="2:5" x14ac:dyDescent="0.25">
      <c r="B26" s="281"/>
      <c r="C26" s="283"/>
      <c r="D26" s="12" t="s">
        <v>6</v>
      </c>
      <c r="E26" s="12" t="s">
        <v>6</v>
      </c>
    </row>
    <row r="27" spans="2:5" x14ac:dyDescent="0.25">
      <c r="B27" s="8" t="s">
        <v>7</v>
      </c>
      <c r="C27" s="24" t="s">
        <v>43</v>
      </c>
      <c r="D27" s="2"/>
      <c r="E27" s="2"/>
    </row>
    <row r="28" spans="2:5" x14ac:dyDescent="0.25">
      <c r="B28" s="20"/>
      <c r="C28" s="4" t="s">
        <v>21</v>
      </c>
      <c r="D28" s="128">
        <f>E31</f>
        <v>-162559</v>
      </c>
      <c r="E28" s="29">
        <v>-157478</v>
      </c>
    </row>
    <row r="29" spans="2:5" x14ac:dyDescent="0.25">
      <c r="B29" s="20"/>
      <c r="C29" s="43" t="s">
        <v>44</v>
      </c>
      <c r="D29" s="128">
        <f>'Pl tally'!C17</f>
        <v>26708.5</v>
      </c>
      <c r="E29" s="29">
        <v>-5081</v>
      </c>
    </row>
    <row r="30" spans="2:5" x14ac:dyDescent="0.25">
      <c r="B30" s="20"/>
      <c r="C30" s="4"/>
      <c r="D30" s="6"/>
      <c r="E30" s="6"/>
    </row>
    <row r="31" spans="2:5" ht="15.75" thickBot="1" x14ac:dyDescent="0.3">
      <c r="B31" s="9"/>
      <c r="C31" s="44" t="s">
        <v>45</v>
      </c>
      <c r="D31" s="34">
        <f>SUM(D28:D29)</f>
        <v>-135850.5</v>
      </c>
      <c r="E31" s="34">
        <f>SUM(E28:E29)</f>
        <v>-162559</v>
      </c>
    </row>
    <row r="32" spans="2:5" ht="15.75" thickTop="1" x14ac:dyDescent="0.25"/>
    <row r="33" spans="2:5" x14ac:dyDescent="0.25">
      <c r="B33" s="35"/>
    </row>
    <row r="34" spans="2:5" x14ac:dyDescent="0.25">
      <c r="B34" s="35"/>
    </row>
    <row r="35" spans="2:5" x14ac:dyDescent="0.25">
      <c r="B35" s="280">
        <v>5</v>
      </c>
      <c r="C35" s="286" t="s">
        <v>28</v>
      </c>
      <c r="D35" s="18" t="s">
        <v>1</v>
      </c>
      <c r="E35" s="10" t="s">
        <v>2</v>
      </c>
    </row>
    <row r="36" spans="2:5" x14ac:dyDescent="0.25">
      <c r="B36" s="281"/>
      <c r="C36" s="287"/>
      <c r="D36" s="25" t="s">
        <v>6</v>
      </c>
      <c r="E36" s="12" t="s">
        <v>6</v>
      </c>
    </row>
    <row r="37" spans="2:5" x14ac:dyDescent="0.25">
      <c r="B37" s="20"/>
      <c r="C37" s="1" t="s">
        <v>28</v>
      </c>
      <c r="D37" s="265">
        <f>BS_tally!B15</f>
        <v>84399</v>
      </c>
      <c r="E37" s="128">
        <v>99373</v>
      </c>
    </row>
    <row r="38" spans="2:5" x14ac:dyDescent="0.25">
      <c r="B38" s="20"/>
      <c r="D38" s="3"/>
      <c r="E38" s="6"/>
    </row>
    <row r="39" spans="2:5" ht="15.75" thickBot="1" x14ac:dyDescent="0.3">
      <c r="B39" s="9"/>
      <c r="C39" s="15" t="s">
        <v>22</v>
      </c>
      <c r="D39" s="34">
        <f>D37</f>
        <v>84399</v>
      </c>
      <c r="E39" s="34">
        <f>E37</f>
        <v>99373</v>
      </c>
    </row>
    <row r="40" spans="2:5" ht="15.75" thickTop="1" x14ac:dyDescent="0.25">
      <c r="B40" s="35"/>
    </row>
    <row r="41" spans="2:5" x14ac:dyDescent="0.25">
      <c r="B41" s="35"/>
    </row>
    <row r="42" spans="2:5" x14ac:dyDescent="0.25">
      <c r="B42" s="35"/>
    </row>
    <row r="43" spans="2:5" x14ac:dyDescent="0.25">
      <c r="B43" s="280">
        <v>6</v>
      </c>
      <c r="C43" s="282" t="s">
        <v>23</v>
      </c>
      <c r="D43" s="10" t="s">
        <v>1</v>
      </c>
      <c r="E43" s="11" t="s">
        <v>2</v>
      </c>
    </row>
    <row r="44" spans="2:5" x14ac:dyDescent="0.25">
      <c r="B44" s="281"/>
      <c r="C44" s="283"/>
      <c r="D44" s="12" t="s">
        <v>6</v>
      </c>
      <c r="E44" s="13" t="s">
        <v>6</v>
      </c>
    </row>
    <row r="45" spans="2:5" x14ac:dyDescent="0.25">
      <c r="B45" s="8" t="s">
        <v>7</v>
      </c>
      <c r="C45" s="1" t="s">
        <v>46</v>
      </c>
      <c r="D45" s="261">
        <f>BS_tally!B14</f>
        <v>99373</v>
      </c>
      <c r="E45" s="203">
        <v>0</v>
      </c>
    </row>
    <row r="46" spans="2:5" x14ac:dyDescent="0.25">
      <c r="B46" s="20"/>
      <c r="D46" s="127"/>
      <c r="E46" s="204"/>
    </row>
    <row r="47" spans="2:5" ht="15.75" thickBot="1" x14ac:dyDescent="0.3">
      <c r="B47" s="9"/>
      <c r="C47" s="15" t="s">
        <v>22</v>
      </c>
      <c r="D47" s="268">
        <f>SUM(D45:D46)</f>
        <v>99373</v>
      </c>
      <c r="E47" s="205">
        <f>SUM(E45:E46)</f>
        <v>0</v>
      </c>
    </row>
    <row r="48" spans="2:5" ht="15.75" thickTop="1" x14ac:dyDescent="0.25">
      <c r="B48" s="35"/>
    </row>
    <row r="51" spans="2:5" x14ac:dyDescent="0.25">
      <c r="B51" s="280">
        <v>7</v>
      </c>
      <c r="C51" s="286" t="s">
        <v>47</v>
      </c>
      <c r="D51" s="10" t="s">
        <v>1</v>
      </c>
      <c r="E51" s="10" t="s">
        <v>2</v>
      </c>
    </row>
    <row r="52" spans="2:5" x14ac:dyDescent="0.25">
      <c r="B52" s="281"/>
      <c r="C52" s="287"/>
      <c r="D52" s="12" t="s">
        <v>6</v>
      </c>
      <c r="E52" s="12" t="s">
        <v>6</v>
      </c>
    </row>
    <row r="53" spans="2:5" x14ac:dyDescent="0.25">
      <c r="B53" s="20"/>
      <c r="C53" s="45" t="s">
        <v>48</v>
      </c>
      <c r="D53" s="128">
        <v>0</v>
      </c>
      <c r="E53" s="128">
        <v>114999</v>
      </c>
    </row>
    <row r="54" spans="2:5" x14ac:dyDescent="0.25">
      <c r="B54" s="20"/>
      <c r="C54" s="1" t="s">
        <v>49</v>
      </c>
      <c r="D54" s="128">
        <f>BS_tally!B13</f>
        <v>11587.44</v>
      </c>
      <c r="E54" s="128">
        <v>1215</v>
      </c>
    </row>
    <row r="55" spans="2:5" x14ac:dyDescent="0.25">
      <c r="B55" s="20"/>
      <c r="D55" s="128"/>
      <c r="E55" s="128"/>
    </row>
    <row r="56" spans="2:5" ht="15.75" thickBot="1" x14ac:dyDescent="0.3">
      <c r="B56" s="14"/>
      <c r="C56" s="16" t="s">
        <v>22</v>
      </c>
      <c r="D56" s="264">
        <f>SUM(D53:D54)</f>
        <v>11587.44</v>
      </c>
      <c r="E56" s="264">
        <f>SUM(E53:E54)</f>
        <v>116214</v>
      </c>
    </row>
    <row r="57" spans="2:5" ht="15.75" thickTop="1" x14ac:dyDescent="0.25"/>
    <row r="60" spans="2:5" x14ac:dyDescent="0.25">
      <c r="B60" s="280">
        <v>8</v>
      </c>
      <c r="C60" s="286" t="s">
        <v>50</v>
      </c>
      <c r="D60" s="39" t="s">
        <v>1</v>
      </c>
      <c r="E60" s="39" t="s">
        <v>2</v>
      </c>
    </row>
    <row r="61" spans="2:5" x14ac:dyDescent="0.25">
      <c r="B61" s="281"/>
      <c r="C61" s="287"/>
      <c r="D61" s="40" t="s">
        <v>6</v>
      </c>
      <c r="E61" s="40" t="s">
        <v>6</v>
      </c>
    </row>
    <row r="62" spans="2:5" x14ac:dyDescent="0.25">
      <c r="B62" s="20"/>
      <c r="C62" s="45" t="s">
        <v>51</v>
      </c>
      <c r="D62" s="6"/>
      <c r="E62" s="29"/>
    </row>
    <row r="63" spans="2:5" x14ac:dyDescent="0.25">
      <c r="B63" s="20"/>
      <c r="C63" s="45" t="s">
        <v>52</v>
      </c>
      <c r="D63" s="128">
        <f>BS_tally!E10</f>
        <v>3500</v>
      </c>
      <c r="E63" s="128">
        <v>3500</v>
      </c>
    </row>
    <row r="64" spans="2:5" x14ac:dyDescent="0.25">
      <c r="B64" s="20"/>
      <c r="C64" s="1" t="s">
        <v>53</v>
      </c>
      <c r="D64" s="128">
        <v>0</v>
      </c>
      <c r="E64" s="263" t="s">
        <v>38</v>
      </c>
    </row>
    <row r="65" spans="2:5" x14ac:dyDescent="0.25">
      <c r="B65" s="20"/>
      <c r="D65" s="128"/>
      <c r="E65" s="128"/>
    </row>
    <row r="66" spans="2:5" ht="15.75" thickBot="1" x14ac:dyDescent="0.3">
      <c r="B66" s="14"/>
      <c r="C66" s="36" t="s">
        <v>22</v>
      </c>
      <c r="D66" s="264">
        <f>SUM(D62:D64)</f>
        <v>3500</v>
      </c>
      <c r="E66" s="264">
        <f>SUM(E62:E64)</f>
        <v>3500</v>
      </c>
    </row>
    <row r="67" spans="2:5" ht="15.75" thickTop="1" x14ac:dyDescent="0.25"/>
    <row r="70" spans="2:5" x14ac:dyDescent="0.25">
      <c r="B70" s="280">
        <v>9</v>
      </c>
      <c r="C70" s="282" t="s">
        <v>54</v>
      </c>
      <c r="D70" s="10" t="s">
        <v>1</v>
      </c>
      <c r="E70" s="11" t="s">
        <v>2</v>
      </c>
    </row>
    <row r="71" spans="2:5" x14ac:dyDescent="0.25">
      <c r="B71" s="281"/>
      <c r="C71" s="283"/>
      <c r="D71" s="12" t="s">
        <v>6</v>
      </c>
      <c r="E71" s="46" t="s">
        <v>6</v>
      </c>
    </row>
    <row r="72" spans="2:5" x14ac:dyDescent="0.25">
      <c r="B72" s="8"/>
      <c r="C72" s="1" t="s">
        <v>55</v>
      </c>
      <c r="D72" s="26"/>
      <c r="E72" s="2"/>
    </row>
    <row r="73" spans="2:5" x14ac:dyDescent="0.25">
      <c r="B73" s="20"/>
      <c r="C73" s="1" t="s">
        <v>56</v>
      </c>
      <c r="D73" s="265">
        <f>BS_tally!E11</f>
        <v>59630</v>
      </c>
      <c r="E73" s="128">
        <v>13500</v>
      </c>
    </row>
    <row r="74" spans="2:5" x14ac:dyDescent="0.25">
      <c r="B74" s="20"/>
      <c r="C74" s="1" t="s">
        <v>57</v>
      </c>
      <c r="D74" s="265">
        <v>0</v>
      </c>
      <c r="E74" s="128">
        <v>525</v>
      </c>
    </row>
    <row r="75" spans="2:5" x14ac:dyDescent="0.25">
      <c r="B75" s="20"/>
      <c r="D75" s="265"/>
      <c r="E75" s="266"/>
    </row>
    <row r="76" spans="2:5" ht="15.75" thickBot="1" x14ac:dyDescent="0.3">
      <c r="B76" s="9"/>
      <c r="C76" s="15" t="s">
        <v>22</v>
      </c>
      <c r="D76" s="269">
        <f>SUM(D73:D74)</f>
        <v>59630</v>
      </c>
      <c r="E76" s="267">
        <f>SUM(E73:E74)</f>
        <v>14025</v>
      </c>
    </row>
    <row r="77" spans="2:5" ht="15.75" thickTop="1" x14ac:dyDescent="0.25"/>
    <row r="80" spans="2:5" x14ac:dyDescent="0.25">
      <c r="B80" s="280">
        <v>10</v>
      </c>
      <c r="C80" s="282" t="s">
        <v>58</v>
      </c>
      <c r="D80" s="10" t="s">
        <v>1</v>
      </c>
      <c r="E80" s="11" t="s">
        <v>2</v>
      </c>
    </row>
    <row r="81" spans="2:5" x14ac:dyDescent="0.25">
      <c r="B81" s="281"/>
      <c r="C81" s="283"/>
      <c r="D81" s="12" t="s">
        <v>6</v>
      </c>
      <c r="E81" s="13" t="s">
        <v>6</v>
      </c>
    </row>
    <row r="82" spans="2:5" x14ac:dyDescent="0.25">
      <c r="B82" s="8"/>
      <c r="C82" s="1" t="s">
        <v>59</v>
      </c>
      <c r="D82" s="261">
        <f>BS_tally!E13</f>
        <v>196379.15</v>
      </c>
      <c r="E82" s="261">
        <v>235503</v>
      </c>
    </row>
    <row r="83" spans="2:5" x14ac:dyDescent="0.25">
      <c r="B83" s="20"/>
      <c r="C83" s="1" t="s">
        <v>60</v>
      </c>
      <c r="D83" s="128">
        <f>BS_tally!E12</f>
        <v>0</v>
      </c>
      <c r="E83" s="263" t="s">
        <v>38</v>
      </c>
    </row>
    <row r="84" spans="2:5" x14ac:dyDescent="0.25">
      <c r="B84" s="20"/>
      <c r="D84" s="128"/>
      <c r="E84" s="128"/>
    </row>
    <row r="85" spans="2:5" ht="15.75" thickBot="1" x14ac:dyDescent="0.3">
      <c r="B85" s="9"/>
      <c r="C85" s="15" t="s">
        <v>22</v>
      </c>
      <c r="D85" s="264">
        <f>SUM(D82:D83)</f>
        <v>196379.15</v>
      </c>
      <c r="E85" s="264">
        <f>SUM(E82:E83)</f>
        <v>235503</v>
      </c>
    </row>
    <row r="86" spans="2:5" ht="15.75" thickTop="1" x14ac:dyDescent="0.25"/>
    <row r="89" spans="2:5" x14ac:dyDescent="0.25">
      <c r="B89" s="280">
        <v>11</v>
      </c>
      <c r="C89" s="286" t="s">
        <v>24</v>
      </c>
      <c r="D89" s="10" t="s">
        <v>1</v>
      </c>
      <c r="E89" s="11" t="s">
        <v>2</v>
      </c>
    </row>
    <row r="90" spans="2:5" x14ac:dyDescent="0.25">
      <c r="B90" s="281"/>
      <c r="C90" s="287"/>
      <c r="D90" s="12" t="s">
        <v>6</v>
      </c>
      <c r="E90" s="13" t="s">
        <v>6</v>
      </c>
    </row>
    <row r="91" spans="2:5" x14ac:dyDescent="0.25">
      <c r="B91" s="20"/>
      <c r="C91" s="1" t="s">
        <v>61</v>
      </c>
      <c r="D91" s="261">
        <f>+'Pl tally'!F8</f>
        <v>240958</v>
      </c>
      <c r="E91" s="30">
        <v>45750</v>
      </c>
    </row>
    <row r="92" spans="2:5" x14ac:dyDescent="0.25">
      <c r="B92" s="20"/>
      <c r="D92" s="6"/>
      <c r="E92" s="6"/>
    </row>
    <row r="93" spans="2:5" ht="15.75" thickBot="1" x14ac:dyDescent="0.3">
      <c r="B93" s="9"/>
      <c r="C93" s="15" t="s">
        <v>22</v>
      </c>
      <c r="D93" s="34">
        <f>D91</f>
        <v>240958</v>
      </c>
      <c r="E93" s="34">
        <f>E91</f>
        <v>45750</v>
      </c>
    </row>
    <row r="94" spans="2:5" ht="15.75" thickTop="1" x14ac:dyDescent="0.25"/>
    <row r="97" spans="2:5" x14ac:dyDescent="0.25">
      <c r="B97" s="280">
        <v>12</v>
      </c>
      <c r="C97" s="286" t="s">
        <v>62</v>
      </c>
      <c r="D97" s="10" t="s">
        <v>1</v>
      </c>
      <c r="E97" s="10" t="s">
        <v>2</v>
      </c>
    </row>
    <row r="98" spans="2:5" x14ac:dyDescent="0.25">
      <c r="B98" s="281"/>
      <c r="C98" s="287"/>
      <c r="D98" s="12" t="s">
        <v>6</v>
      </c>
      <c r="E98" s="12" t="s">
        <v>6</v>
      </c>
    </row>
    <row r="99" spans="2:5" x14ac:dyDescent="0.25">
      <c r="B99" s="20"/>
      <c r="C99" s="1" t="s">
        <v>63</v>
      </c>
      <c r="D99" s="127">
        <v>0</v>
      </c>
      <c r="E99" s="29">
        <v>50000</v>
      </c>
    </row>
    <row r="100" spans="2:5" x14ac:dyDescent="0.25">
      <c r="B100" s="20"/>
      <c r="D100" s="6"/>
      <c r="E100" s="29"/>
    </row>
    <row r="101" spans="2:5" ht="15.75" thickBot="1" x14ac:dyDescent="0.3">
      <c r="B101" s="9"/>
      <c r="C101" s="15" t="s">
        <v>22</v>
      </c>
      <c r="D101" s="33"/>
      <c r="E101" s="34">
        <f>E99</f>
        <v>50000</v>
      </c>
    </row>
    <row r="102" spans="2:5" ht="15.75" thickTop="1" x14ac:dyDescent="0.25"/>
    <row r="105" spans="2:5" x14ac:dyDescent="0.25">
      <c r="B105" s="280">
        <v>13</v>
      </c>
      <c r="C105" s="282" t="s">
        <v>25</v>
      </c>
      <c r="D105" s="10" t="s">
        <v>1</v>
      </c>
      <c r="E105" s="11" t="s">
        <v>2</v>
      </c>
    </row>
    <row r="106" spans="2:5" x14ac:dyDescent="0.25">
      <c r="B106" s="281"/>
      <c r="C106" s="283"/>
      <c r="D106" s="12" t="s">
        <v>6</v>
      </c>
      <c r="E106" s="13" t="s">
        <v>6</v>
      </c>
    </row>
    <row r="107" spans="2:5" x14ac:dyDescent="0.25">
      <c r="B107" s="8"/>
      <c r="C107" s="47" t="s">
        <v>26</v>
      </c>
      <c r="D107" s="261">
        <f>'Pl tally'!B12</f>
        <v>1249.5</v>
      </c>
      <c r="E107" s="262">
        <v>711</v>
      </c>
    </row>
    <row r="108" spans="2:5" x14ac:dyDescent="0.25">
      <c r="B108" s="20"/>
      <c r="C108" s="5" t="s">
        <v>64</v>
      </c>
      <c r="D108" s="128">
        <f>'Pl tally'!B14</f>
        <v>155500</v>
      </c>
      <c r="E108" s="263" t="s">
        <v>38</v>
      </c>
    </row>
    <row r="109" spans="2:5" x14ac:dyDescent="0.25">
      <c r="B109" s="20"/>
      <c r="C109" s="5" t="s">
        <v>65</v>
      </c>
      <c r="D109" s="128">
        <f>'Pl tally'!B16</f>
        <v>500</v>
      </c>
      <c r="E109" s="263" t="s">
        <v>38</v>
      </c>
    </row>
    <row r="110" spans="2:5" x14ac:dyDescent="0.25">
      <c r="B110" s="20"/>
      <c r="C110" s="5" t="s">
        <v>66</v>
      </c>
      <c r="D110" s="128">
        <f>'Pl tally'!B13</f>
        <v>1500</v>
      </c>
      <c r="E110" s="263">
        <v>120</v>
      </c>
    </row>
    <row r="111" spans="2:5" x14ac:dyDescent="0.25">
      <c r="B111" s="20"/>
      <c r="C111" s="5" t="s">
        <v>67</v>
      </c>
      <c r="D111" s="128">
        <f>'Pl tally'!B15</f>
        <v>10500</v>
      </c>
      <c r="E111" s="263" t="s">
        <v>38</v>
      </c>
    </row>
    <row r="112" spans="2:5" x14ac:dyDescent="0.25">
      <c r="B112" s="20"/>
      <c r="C112" s="5" t="s">
        <v>280</v>
      </c>
      <c r="D112" s="128">
        <f>'Pl tally'!B11</f>
        <v>45000</v>
      </c>
      <c r="E112" s="128">
        <v>0</v>
      </c>
    </row>
    <row r="113" spans="2:5" ht="15.75" thickBot="1" x14ac:dyDescent="0.3">
      <c r="B113" s="9"/>
      <c r="C113" s="28" t="s">
        <v>22</v>
      </c>
      <c r="D113" s="264">
        <f>SUM(D107:D112)</f>
        <v>214249.5</v>
      </c>
      <c r="E113" s="264">
        <f>SUM(E107:E111)</f>
        <v>831</v>
      </c>
    </row>
    <row r="114" spans="2:5" ht="15.75" thickTop="1" x14ac:dyDescent="0.25"/>
    <row r="117" spans="2:5" x14ac:dyDescent="0.25">
      <c r="B117" s="280">
        <v>14</v>
      </c>
      <c r="C117" s="282" t="s">
        <v>68</v>
      </c>
      <c r="D117" s="39" t="s">
        <v>1</v>
      </c>
      <c r="E117" s="37" t="s">
        <v>2</v>
      </c>
    </row>
    <row r="118" spans="2:5" x14ac:dyDescent="0.25">
      <c r="B118" s="281"/>
      <c r="C118" s="283"/>
      <c r="D118" s="40" t="s">
        <v>6</v>
      </c>
      <c r="E118" s="38" t="s">
        <v>6</v>
      </c>
    </row>
    <row r="119" spans="2:5" x14ac:dyDescent="0.25">
      <c r="B119" s="41">
        <v>1</v>
      </c>
      <c r="C119" s="27" t="s">
        <v>69</v>
      </c>
      <c r="D119" s="2"/>
      <c r="E119" s="32"/>
    </row>
    <row r="120" spans="2:5" x14ac:dyDescent="0.25">
      <c r="B120" s="20"/>
      <c r="C120" s="5" t="s">
        <v>70</v>
      </c>
      <c r="D120" s="259">
        <f>'Pl tally'!C17</f>
        <v>26708.5</v>
      </c>
      <c r="E120" s="260">
        <v>-5081</v>
      </c>
    </row>
    <row r="121" spans="2:5" x14ac:dyDescent="0.25">
      <c r="B121" s="20"/>
      <c r="C121" s="5" t="s">
        <v>71</v>
      </c>
      <c r="D121" s="260">
        <v>20000</v>
      </c>
      <c r="E121" s="260">
        <v>20000</v>
      </c>
    </row>
    <row r="122" spans="2:5" x14ac:dyDescent="0.25">
      <c r="B122" s="20"/>
      <c r="C122" s="48" t="s">
        <v>72</v>
      </c>
      <c r="D122" s="260">
        <f>D120/D121</f>
        <v>1.3354250000000001</v>
      </c>
      <c r="E122" s="260">
        <f>E120/E121</f>
        <v>-0.25405</v>
      </c>
    </row>
    <row r="123" spans="2:5" x14ac:dyDescent="0.25">
      <c r="B123" s="20"/>
      <c r="C123" s="5"/>
      <c r="D123" s="259"/>
      <c r="E123" s="260"/>
    </row>
    <row r="124" spans="2:5" x14ac:dyDescent="0.25">
      <c r="B124" s="20"/>
      <c r="C124" s="5"/>
      <c r="D124" s="259"/>
      <c r="E124" s="260"/>
    </row>
    <row r="125" spans="2:5" x14ac:dyDescent="0.25">
      <c r="B125" s="20">
        <v>2</v>
      </c>
      <c r="C125" s="49" t="s">
        <v>73</v>
      </c>
      <c r="D125" s="259"/>
      <c r="E125" s="260"/>
    </row>
    <row r="126" spans="2:5" x14ac:dyDescent="0.25">
      <c r="B126" s="20"/>
      <c r="C126" s="5" t="s">
        <v>70</v>
      </c>
      <c r="D126" s="259">
        <f>'Pl tally'!C17</f>
        <v>26708.5</v>
      </c>
      <c r="E126" s="260">
        <v>-5081</v>
      </c>
    </row>
    <row r="127" spans="2:5" x14ac:dyDescent="0.25">
      <c r="B127" s="20"/>
      <c r="C127" s="5" t="s">
        <v>74</v>
      </c>
      <c r="D127" s="260">
        <v>20000</v>
      </c>
      <c r="E127" s="260">
        <v>20000</v>
      </c>
    </row>
    <row r="128" spans="2:5" x14ac:dyDescent="0.25">
      <c r="B128" s="20"/>
      <c r="C128" s="5" t="s">
        <v>75</v>
      </c>
      <c r="D128" s="259">
        <v>0</v>
      </c>
      <c r="E128" s="260" t="s">
        <v>38</v>
      </c>
    </row>
    <row r="129" spans="2:5" x14ac:dyDescent="0.25">
      <c r="B129" s="20"/>
      <c r="C129" s="5" t="s">
        <v>76</v>
      </c>
      <c r="D129" s="260">
        <f>SUM(D127:D128)</f>
        <v>20000</v>
      </c>
      <c r="E129" s="260">
        <f>SUM(E127:E128)</f>
        <v>20000</v>
      </c>
    </row>
    <row r="130" spans="2:5" x14ac:dyDescent="0.25">
      <c r="B130" s="20"/>
      <c r="C130" s="50" t="s">
        <v>77</v>
      </c>
      <c r="D130" s="259">
        <f>D126/D129</f>
        <v>1.3354250000000001</v>
      </c>
      <c r="E130" s="259">
        <f>E126/E129</f>
        <v>-0.25405</v>
      </c>
    </row>
    <row r="131" spans="2:5" x14ac:dyDescent="0.25">
      <c r="B131" s="42"/>
      <c r="C131" s="3"/>
      <c r="D131" s="3"/>
      <c r="E131" s="3"/>
    </row>
  </sheetData>
  <mergeCells count="25">
    <mergeCell ref="C70:C71"/>
    <mergeCell ref="B60:B61"/>
    <mergeCell ref="C60:C61"/>
    <mergeCell ref="C2:C3"/>
    <mergeCell ref="B2:B3"/>
    <mergeCell ref="B25:B26"/>
    <mergeCell ref="C25:C26"/>
    <mergeCell ref="B51:B52"/>
    <mergeCell ref="C51:C52"/>
    <mergeCell ref="B117:B118"/>
    <mergeCell ref="C117:C118"/>
    <mergeCell ref="B105:B106"/>
    <mergeCell ref="C105:C106"/>
    <mergeCell ref="C17:C18"/>
    <mergeCell ref="B80:B81"/>
    <mergeCell ref="C80:C81"/>
    <mergeCell ref="B89:B90"/>
    <mergeCell ref="C89:C90"/>
    <mergeCell ref="B97:B98"/>
    <mergeCell ref="C97:C98"/>
    <mergeCell ref="B35:B36"/>
    <mergeCell ref="C35:C36"/>
    <mergeCell ref="B43:B44"/>
    <mergeCell ref="C43:C44"/>
    <mergeCell ref="B70:B71"/>
  </mergeCell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G49"/>
  <sheetViews>
    <sheetView topLeftCell="A22" zoomScale="80" zoomScaleNormal="80" workbookViewId="0">
      <selection activeCell="E35" sqref="E35"/>
    </sheetView>
  </sheetViews>
  <sheetFormatPr defaultRowHeight="15" x14ac:dyDescent="0.25"/>
  <cols>
    <col min="1" max="1" width="9.140625" style="1"/>
    <col min="2" max="2" width="10.7109375" style="1" customWidth="1"/>
    <col min="3" max="3" width="66" style="1" bestFit="1" customWidth="1"/>
    <col min="4" max="4" width="9.140625" style="1"/>
    <col min="5" max="5" width="21.28515625" style="1" customWidth="1"/>
    <col min="6" max="6" width="20.42578125" style="1" customWidth="1"/>
    <col min="7" max="16384" width="9.140625" style="1"/>
  </cols>
  <sheetData>
    <row r="2" spans="2:7" x14ac:dyDescent="0.25">
      <c r="B2" s="61" t="s">
        <v>36</v>
      </c>
      <c r="C2" s="98"/>
      <c r="D2" s="98"/>
      <c r="E2" s="98"/>
      <c r="F2" s="98"/>
      <c r="G2" s="98"/>
    </row>
    <row r="3" spans="2:7" ht="15.75" thickBot="1" x14ac:dyDescent="0.3">
      <c r="B3" s="61" t="s">
        <v>119</v>
      </c>
      <c r="C3" s="60"/>
      <c r="D3" s="60"/>
      <c r="E3" s="60"/>
      <c r="F3" s="60"/>
    </row>
    <row r="4" spans="2:7" x14ac:dyDescent="0.25">
      <c r="B4" s="290"/>
      <c r="C4" s="292" t="s">
        <v>29</v>
      </c>
      <c r="D4" s="292" t="s">
        <v>0</v>
      </c>
      <c r="E4" s="296" t="s">
        <v>120</v>
      </c>
      <c r="F4" s="294" t="s">
        <v>121</v>
      </c>
    </row>
    <row r="5" spans="2:7" ht="15.75" thickBot="1" x14ac:dyDescent="0.3">
      <c r="B5" s="291"/>
      <c r="C5" s="293"/>
      <c r="D5" s="293"/>
      <c r="E5" s="297"/>
      <c r="F5" s="295"/>
    </row>
    <row r="6" spans="2:7" ht="15.75" thickBot="1" x14ac:dyDescent="0.3">
      <c r="B6" s="62"/>
      <c r="C6" s="63">
        <v>1</v>
      </c>
      <c r="D6" s="63">
        <v>2</v>
      </c>
      <c r="E6" s="84">
        <v>3</v>
      </c>
      <c r="F6" s="87">
        <v>4</v>
      </c>
    </row>
    <row r="7" spans="2:7" x14ac:dyDescent="0.2">
      <c r="B7" s="64" t="s">
        <v>30</v>
      </c>
      <c r="C7" s="65" t="s">
        <v>24</v>
      </c>
      <c r="D7" s="66">
        <v>12</v>
      </c>
      <c r="E7" s="85">
        <f>+'Notes-old'!D93</f>
        <v>240958</v>
      </c>
      <c r="F7" s="88">
        <v>45750</v>
      </c>
    </row>
    <row r="8" spans="2:7" x14ac:dyDescent="0.2">
      <c r="B8" s="64" t="s">
        <v>31</v>
      </c>
      <c r="C8" s="65" t="s">
        <v>122</v>
      </c>
      <c r="D8" s="66">
        <v>13</v>
      </c>
      <c r="E8" s="85">
        <v>0</v>
      </c>
    </row>
    <row r="9" spans="2:7" ht="15.75" thickBot="1" x14ac:dyDescent="0.25">
      <c r="B9" s="64"/>
      <c r="C9" s="65"/>
      <c r="D9" s="66"/>
      <c r="E9" s="86"/>
      <c r="F9" s="89"/>
    </row>
    <row r="10" spans="2:7" ht="15.75" thickBot="1" x14ac:dyDescent="0.3">
      <c r="B10" s="64" t="s">
        <v>32</v>
      </c>
      <c r="C10" s="67" t="s">
        <v>123</v>
      </c>
      <c r="D10" s="66"/>
      <c r="E10" s="90">
        <f>SUM(E7:E9)</f>
        <v>240958</v>
      </c>
      <c r="F10" s="90">
        <f>SUM(F7:F9)</f>
        <v>45750</v>
      </c>
    </row>
    <row r="11" spans="2:7" x14ac:dyDescent="0.2">
      <c r="B11" s="64"/>
      <c r="C11" s="65"/>
      <c r="D11" s="66"/>
      <c r="E11" s="86"/>
      <c r="F11" s="89"/>
    </row>
    <row r="12" spans="2:7" x14ac:dyDescent="0.25">
      <c r="B12" s="64" t="s">
        <v>33</v>
      </c>
      <c r="C12" s="67" t="s">
        <v>124</v>
      </c>
      <c r="D12" s="66"/>
      <c r="E12" s="86"/>
      <c r="F12" s="89"/>
    </row>
    <row r="13" spans="2:7" x14ac:dyDescent="0.2">
      <c r="B13" s="64"/>
      <c r="C13" s="65" t="s">
        <v>125</v>
      </c>
      <c r="D13" s="66">
        <v>14</v>
      </c>
      <c r="E13" s="91">
        <v>0</v>
      </c>
      <c r="F13" s="88">
        <v>0</v>
      </c>
    </row>
    <row r="14" spans="2:7" x14ac:dyDescent="0.2">
      <c r="B14" s="64"/>
      <c r="C14" s="65" t="s">
        <v>126</v>
      </c>
      <c r="D14" s="66">
        <v>15</v>
      </c>
      <c r="E14" s="91">
        <v>0</v>
      </c>
      <c r="F14" s="88">
        <v>50000</v>
      </c>
    </row>
    <row r="15" spans="2:7" x14ac:dyDescent="0.2">
      <c r="B15" s="64"/>
      <c r="C15" s="65" t="s">
        <v>127</v>
      </c>
      <c r="D15" s="66">
        <v>16</v>
      </c>
      <c r="E15" s="91">
        <v>0</v>
      </c>
      <c r="F15" s="88">
        <v>0</v>
      </c>
    </row>
    <row r="16" spans="2:7" x14ac:dyDescent="0.2">
      <c r="B16" s="64"/>
      <c r="C16" s="65" t="s">
        <v>128</v>
      </c>
      <c r="D16" s="66">
        <v>7</v>
      </c>
      <c r="E16" s="91">
        <v>0</v>
      </c>
      <c r="F16" s="88">
        <v>0</v>
      </c>
    </row>
    <row r="17" spans="2:6" x14ac:dyDescent="0.2">
      <c r="B17" s="64"/>
      <c r="C17" s="65" t="s">
        <v>129</v>
      </c>
      <c r="D17" s="66">
        <v>17</v>
      </c>
      <c r="E17" s="91">
        <f>'Notes-old'!D113</f>
        <v>214249.5</v>
      </c>
      <c r="F17" s="88">
        <v>831</v>
      </c>
    </row>
    <row r="18" spans="2:6" ht="15.75" thickBot="1" x14ac:dyDescent="0.25">
      <c r="B18" s="64"/>
      <c r="C18" s="68"/>
      <c r="D18" s="66"/>
      <c r="E18" s="86"/>
      <c r="F18" s="89"/>
    </row>
    <row r="19" spans="2:6" ht="15.75" thickBot="1" x14ac:dyDescent="0.25">
      <c r="B19" s="64"/>
      <c r="C19" s="65" t="s">
        <v>130</v>
      </c>
      <c r="D19" s="66"/>
      <c r="E19" s="93">
        <f>SUM(E13:E18)</f>
        <v>214249.5</v>
      </c>
      <c r="F19" s="93">
        <f>SUM(F13:F18)</f>
        <v>50831</v>
      </c>
    </row>
    <row r="20" spans="2:6" x14ac:dyDescent="0.25">
      <c r="B20" s="64"/>
      <c r="C20" s="67"/>
      <c r="D20" s="83"/>
      <c r="E20" s="94"/>
      <c r="F20" s="95"/>
    </row>
    <row r="21" spans="2:6" x14ac:dyDescent="0.25">
      <c r="B21" s="64"/>
      <c r="C21" s="67"/>
      <c r="D21" s="83"/>
      <c r="E21" s="96"/>
      <c r="F21" s="89"/>
    </row>
    <row r="22" spans="2:6" x14ac:dyDescent="0.2">
      <c r="B22" s="64"/>
      <c r="C22" s="65"/>
      <c r="D22" s="83"/>
      <c r="E22" s="96"/>
      <c r="F22" s="89"/>
    </row>
    <row r="23" spans="2:6" x14ac:dyDescent="0.2">
      <c r="B23" s="64" t="s">
        <v>34</v>
      </c>
      <c r="C23" s="65" t="s">
        <v>131</v>
      </c>
      <c r="D23" s="83"/>
      <c r="E23" s="89">
        <f>E10-E19</f>
        <v>26708.5</v>
      </c>
      <c r="F23" s="89">
        <f>F10-F19</f>
        <v>-5081</v>
      </c>
    </row>
    <row r="24" spans="2:6" x14ac:dyDescent="0.2">
      <c r="B24" s="64" t="s">
        <v>132</v>
      </c>
      <c r="C24" s="65" t="s">
        <v>133</v>
      </c>
      <c r="D24" s="83"/>
      <c r="E24" s="96">
        <v>0</v>
      </c>
      <c r="F24" s="89">
        <v>0</v>
      </c>
    </row>
    <row r="25" spans="2:6" x14ac:dyDescent="0.2">
      <c r="B25" s="64" t="s">
        <v>134</v>
      </c>
      <c r="C25" s="65" t="s">
        <v>135</v>
      </c>
      <c r="D25" s="83"/>
      <c r="E25" s="89">
        <f>SUM(E23:E24)</f>
        <v>26708.5</v>
      </c>
      <c r="F25" s="89">
        <f>SUM(F23:F24)</f>
        <v>-5081</v>
      </c>
    </row>
    <row r="26" spans="2:6" x14ac:dyDescent="0.2">
      <c r="B26" s="64" t="s">
        <v>136</v>
      </c>
      <c r="C26" s="65" t="s">
        <v>137</v>
      </c>
      <c r="D26" s="83"/>
      <c r="E26" s="96">
        <v>0</v>
      </c>
      <c r="F26" s="89">
        <v>0</v>
      </c>
    </row>
    <row r="27" spans="2:6" x14ac:dyDescent="0.2">
      <c r="B27" s="64" t="s">
        <v>138</v>
      </c>
      <c r="C27" s="65" t="s">
        <v>139</v>
      </c>
      <c r="D27" s="83"/>
      <c r="E27" s="89">
        <f>SUM(E25:E26)</f>
        <v>26708.5</v>
      </c>
      <c r="F27" s="89">
        <f>SUM(F25:F26)</f>
        <v>-5081</v>
      </c>
    </row>
    <row r="28" spans="2:6" x14ac:dyDescent="0.2">
      <c r="B28" s="64" t="s">
        <v>140</v>
      </c>
      <c r="C28" s="65" t="s">
        <v>141</v>
      </c>
      <c r="D28" s="83"/>
      <c r="E28" s="96"/>
      <c r="F28" s="89"/>
    </row>
    <row r="29" spans="2:6" x14ac:dyDescent="0.2">
      <c r="B29" s="64"/>
      <c r="C29" s="65" t="s">
        <v>142</v>
      </c>
      <c r="D29" s="83"/>
      <c r="E29" s="96">
        <v>0</v>
      </c>
      <c r="F29" s="89">
        <v>0</v>
      </c>
    </row>
    <row r="30" spans="2:6" x14ac:dyDescent="0.2">
      <c r="B30" s="64"/>
      <c r="C30" s="65" t="s">
        <v>143</v>
      </c>
      <c r="D30" s="83"/>
      <c r="E30" s="96">
        <v>0</v>
      </c>
      <c r="F30" s="89">
        <v>0</v>
      </c>
    </row>
    <row r="31" spans="2:6" x14ac:dyDescent="0.2">
      <c r="B31" s="64"/>
      <c r="C31" s="65"/>
      <c r="D31" s="83"/>
      <c r="E31" s="96"/>
      <c r="F31" s="89"/>
    </row>
    <row r="32" spans="2:6" x14ac:dyDescent="0.2">
      <c r="B32" s="64" t="s">
        <v>144</v>
      </c>
      <c r="C32" s="65" t="s">
        <v>145</v>
      </c>
      <c r="D32" s="83"/>
      <c r="E32" s="89">
        <f>E27+E30-E29</f>
        <v>26708.5</v>
      </c>
      <c r="F32" s="89">
        <f>F27+F30-F29</f>
        <v>-5081</v>
      </c>
    </row>
    <row r="33" spans="2:6" x14ac:dyDescent="0.2">
      <c r="B33" s="64"/>
      <c r="C33" s="65"/>
      <c r="D33" s="83"/>
      <c r="E33" s="96"/>
      <c r="F33" s="89"/>
    </row>
    <row r="34" spans="2:6" x14ac:dyDescent="0.2">
      <c r="B34" s="64"/>
      <c r="C34" s="65"/>
      <c r="D34" s="83"/>
      <c r="E34" s="96"/>
      <c r="F34" s="89"/>
    </row>
    <row r="35" spans="2:6" x14ac:dyDescent="0.2">
      <c r="B35" s="64"/>
      <c r="C35" s="65"/>
      <c r="D35" s="83"/>
      <c r="E35" s="96"/>
      <c r="F35" s="89"/>
    </row>
    <row r="36" spans="2:6" x14ac:dyDescent="0.25">
      <c r="B36" s="64" t="s">
        <v>146</v>
      </c>
      <c r="C36" s="67" t="s">
        <v>147</v>
      </c>
      <c r="D36" s="83"/>
      <c r="E36" s="91"/>
      <c r="F36" s="89"/>
    </row>
    <row r="37" spans="2:6" x14ac:dyDescent="0.2">
      <c r="B37" s="64"/>
      <c r="C37" s="69" t="s">
        <v>148</v>
      </c>
      <c r="D37" s="83"/>
      <c r="E37" s="91"/>
      <c r="F37" s="91"/>
    </row>
    <row r="38" spans="2:6" ht="15.75" thickBot="1" x14ac:dyDescent="0.25">
      <c r="B38" s="70"/>
      <c r="C38" s="71" t="s">
        <v>149</v>
      </c>
      <c r="D38" s="92"/>
      <c r="E38" s="97"/>
      <c r="F38" s="97"/>
    </row>
    <row r="39" spans="2:6" x14ac:dyDescent="0.25">
      <c r="B39" s="72" t="s">
        <v>110</v>
      </c>
      <c r="C39" s="73"/>
      <c r="D39" s="73"/>
      <c r="E39" s="73"/>
      <c r="F39" s="74" t="s">
        <v>35</v>
      </c>
    </row>
    <row r="40" spans="2:6" x14ac:dyDescent="0.25">
      <c r="B40" s="72" t="s">
        <v>152</v>
      </c>
      <c r="C40" s="73"/>
      <c r="D40" s="73"/>
      <c r="E40" s="73"/>
      <c r="F40" s="75"/>
    </row>
    <row r="41" spans="2:6" x14ac:dyDescent="0.25">
      <c r="B41" s="76"/>
      <c r="C41" s="73"/>
      <c r="D41" s="73"/>
      <c r="E41" s="73"/>
      <c r="F41" s="77" t="s">
        <v>150</v>
      </c>
    </row>
    <row r="42" spans="2:6" x14ac:dyDescent="0.25">
      <c r="B42" s="72"/>
      <c r="C42" s="73"/>
      <c r="D42" s="73"/>
      <c r="E42" s="73"/>
      <c r="F42" s="77" t="s">
        <v>151</v>
      </c>
    </row>
    <row r="43" spans="2:6" x14ac:dyDescent="0.25">
      <c r="B43" s="76"/>
      <c r="C43" s="73"/>
      <c r="D43" s="73"/>
      <c r="E43" s="73"/>
      <c r="F43" s="78" t="s">
        <v>114</v>
      </c>
    </row>
    <row r="44" spans="2:6" x14ac:dyDescent="0.25">
      <c r="B44" s="76"/>
      <c r="C44" s="73"/>
      <c r="D44" s="73"/>
      <c r="E44" s="73"/>
      <c r="F44" s="79"/>
    </row>
    <row r="45" spans="2:6" x14ac:dyDescent="0.25">
      <c r="B45" s="76"/>
      <c r="C45" s="73"/>
      <c r="D45" s="73"/>
      <c r="E45" s="73"/>
      <c r="F45" s="79"/>
    </row>
    <row r="46" spans="2:6" x14ac:dyDescent="0.25">
      <c r="B46" s="72"/>
      <c r="C46" s="73"/>
      <c r="D46" s="73"/>
      <c r="E46" s="73"/>
      <c r="F46" s="78" t="s">
        <v>115</v>
      </c>
    </row>
    <row r="47" spans="2:6" x14ac:dyDescent="0.25">
      <c r="B47" s="72"/>
      <c r="C47" s="73"/>
      <c r="D47" s="73"/>
      <c r="E47" s="73"/>
      <c r="F47" s="78" t="s">
        <v>116</v>
      </c>
    </row>
    <row r="48" spans="2:6" x14ac:dyDescent="0.25">
      <c r="B48" s="72"/>
      <c r="C48" s="73"/>
      <c r="D48" s="73"/>
      <c r="E48" s="73"/>
      <c r="F48" s="78" t="s">
        <v>117</v>
      </c>
    </row>
    <row r="49" spans="2:6" ht="15.75" thickBot="1" x14ac:dyDescent="0.3">
      <c r="B49" s="80"/>
      <c r="C49" s="81"/>
      <c r="D49" s="81"/>
      <c r="E49" s="81"/>
      <c r="F49" s="82" t="s">
        <v>153</v>
      </c>
    </row>
  </sheetData>
  <mergeCells count="5">
    <mergeCell ref="B4:B5"/>
    <mergeCell ref="C4:C5"/>
    <mergeCell ref="D4:D5"/>
    <mergeCell ref="F4:F5"/>
    <mergeCell ref="E4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A14" sqref="A14:E15"/>
    </sheetView>
  </sheetViews>
  <sheetFormatPr defaultRowHeight="15" x14ac:dyDescent="0.25"/>
  <cols>
    <col min="1" max="1" width="53" style="60" bestFit="1" customWidth="1"/>
    <col min="2" max="2" width="12.28515625" style="60" bestFit="1" customWidth="1"/>
    <col min="3" max="3" width="5.140625" style="60" bestFit="1" customWidth="1"/>
    <col min="4" max="4" width="5.7109375" style="60" bestFit="1" customWidth="1"/>
    <col min="5" max="5" width="12.28515625" style="60" bestFit="1" customWidth="1"/>
    <col min="6" max="16384" width="9.140625" style="60"/>
  </cols>
  <sheetData>
    <row r="1" spans="1:5" ht="15.75" x14ac:dyDescent="0.25">
      <c r="A1" s="275" t="s">
        <v>154</v>
      </c>
      <c r="B1" s="275"/>
      <c r="C1" s="275"/>
      <c r="D1" s="99"/>
      <c r="E1" s="99"/>
    </row>
    <row r="2" spans="1:5" x14ac:dyDescent="0.25">
      <c r="A2" s="276" t="s">
        <v>155</v>
      </c>
      <c r="B2" s="276"/>
      <c r="C2" s="276"/>
      <c r="D2" s="99"/>
      <c r="E2" s="99"/>
    </row>
    <row r="3" spans="1:5" x14ac:dyDescent="0.25">
      <c r="A3" s="277" t="s">
        <v>156</v>
      </c>
      <c r="B3" s="277"/>
      <c r="C3" s="277"/>
      <c r="D3" s="99"/>
      <c r="E3" s="99"/>
    </row>
    <row r="4" spans="1:5" ht="15.75" x14ac:dyDescent="0.25">
      <c r="A4" s="278" t="s">
        <v>157</v>
      </c>
      <c r="B4" s="278"/>
      <c r="C4" s="278"/>
      <c r="D4" s="99"/>
      <c r="E4" s="99"/>
    </row>
    <row r="5" spans="1:5" x14ac:dyDescent="0.25">
      <c r="A5" s="276" t="s">
        <v>158</v>
      </c>
      <c r="B5" s="276"/>
      <c r="C5" s="276"/>
      <c r="D5" s="99"/>
      <c r="E5" s="99"/>
    </row>
    <row r="6" spans="1:5" x14ac:dyDescent="0.25">
      <c r="A6" s="100" t="s">
        <v>159</v>
      </c>
      <c r="B6" s="302" t="s">
        <v>154</v>
      </c>
      <c r="C6" s="272"/>
      <c r="D6" s="272"/>
      <c r="E6" s="272"/>
    </row>
    <row r="7" spans="1:5" x14ac:dyDescent="0.25">
      <c r="A7" s="101" t="s">
        <v>29</v>
      </c>
      <c r="B7" s="298" t="s">
        <v>158</v>
      </c>
      <c r="C7" s="299"/>
      <c r="D7" s="299"/>
      <c r="E7" s="299"/>
    </row>
    <row r="8" spans="1:5" x14ac:dyDescent="0.25">
      <c r="A8" s="101" t="s">
        <v>159</v>
      </c>
      <c r="B8" s="102" t="s">
        <v>160</v>
      </c>
      <c r="C8" s="300" t="s">
        <v>161</v>
      </c>
      <c r="D8" s="301"/>
      <c r="E8" s="102" t="s">
        <v>162</v>
      </c>
    </row>
    <row r="9" spans="1:5" x14ac:dyDescent="0.25">
      <c r="A9" s="103" t="s">
        <v>159</v>
      </c>
      <c r="B9" s="104" t="s">
        <v>163</v>
      </c>
      <c r="C9" s="105" t="s">
        <v>164</v>
      </c>
      <c r="D9" s="105" t="s">
        <v>165</v>
      </c>
      <c r="E9" s="104" t="s">
        <v>163</v>
      </c>
    </row>
    <row r="10" spans="1:5" x14ac:dyDescent="0.25">
      <c r="A10" s="121" t="s">
        <v>166</v>
      </c>
      <c r="B10" s="122">
        <v>200000</v>
      </c>
      <c r="C10" s="123"/>
      <c r="D10" s="123"/>
      <c r="E10" s="122">
        <v>200000</v>
      </c>
    </row>
    <row r="11" spans="1:5" x14ac:dyDescent="0.25">
      <c r="A11" s="124" t="s">
        <v>167</v>
      </c>
      <c r="B11" s="125">
        <v>100000</v>
      </c>
      <c r="C11" s="126"/>
      <c r="D11" s="126"/>
      <c r="E11" s="125">
        <v>100000</v>
      </c>
    </row>
    <row r="12" spans="1:5" x14ac:dyDescent="0.25">
      <c r="A12" s="124" t="s">
        <v>168</v>
      </c>
      <c r="B12" s="125">
        <v>100000</v>
      </c>
      <c r="C12" s="126"/>
      <c r="D12" s="126"/>
      <c r="E12" s="125">
        <v>100000</v>
      </c>
    </row>
    <row r="13" spans="1:5" x14ac:dyDescent="0.25">
      <c r="A13" s="106" t="s">
        <v>169</v>
      </c>
      <c r="B13" s="107">
        <v>164494</v>
      </c>
      <c r="C13" s="108"/>
      <c r="D13" s="108"/>
      <c r="E13" s="107">
        <v>164494</v>
      </c>
    </row>
    <row r="14" spans="1:5" x14ac:dyDescent="0.25">
      <c r="A14" s="191" t="s">
        <v>170</v>
      </c>
      <c r="B14" s="202">
        <v>3015</v>
      </c>
      <c r="C14" s="201"/>
      <c r="D14" s="201"/>
      <c r="E14" s="202">
        <v>3015</v>
      </c>
    </row>
    <row r="15" spans="1:5" x14ac:dyDescent="0.25">
      <c r="A15" s="124" t="s">
        <v>171</v>
      </c>
      <c r="B15" s="195">
        <v>3015</v>
      </c>
      <c r="C15" s="196"/>
      <c r="D15" s="196"/>
      <c r="E15" s="195">
        <v>3015</v>
      </c>
    </row>
    <row r="16" spans="1:5" x14ac:dyDescent="0.25">
      <c r="A16" s="109" t="s">
        <v>172</v>
      </c>
      <c r="B16" s="112">
        <v>98400</v>
      </c>
      <c r="C16" s="113"/>
      <c r="D16" s="113"/>
      <c r="E16" s="112">
        <v>98400</v>
      </c>
    </row>
    <row r="17" spans="1:5" x14ac:dyDescent="0.25">
      <c r="A17" s="114" t="s">
        <v>173</v>
      </c>
      <c r="B17" s="110">
        <v>98400</v>
      </c>
      <c r="C17" s="111"/>
      <c r="D17" s="111"/>
      <c r="E17" s="110">
        <v>98400</v>
      </c>
    </row>
    <row r="18" spans="1:5" x14ac:dyDescent="0.25">
      <c r="A18" s="191" t="s">
        <v>174</v>
      </c>
      <c r="B18" s="192">
        <v>63079</v>
      </c>
      <c r="C18" s="193"/>
      <c r="D18" s="193"/>
      <c r="E18" s="192">
        <v>63079</v>
      </c>
    </row>
    <row r="19" spans="1:5" x14ac:dyDescent="0.25">
      <c r="A19" s="194" t="s">
        <v>175</v>
      </c>
      <c r="B19" s="195">
        <v>63079</v>
      </c>
      <c r="C19" s="196"/>
      <c r="D19" s="196"/>
      <c r="E19" s="195">
        <v>63079</v>
      </c>
    </row>
    <row r="20" spans="1:5" x14ac:dyDescent="0.25">
      <c r="A20" s="106" t="s">
        <v>176</v>
      </c>
      <c r="B20" s="115">
        <v>223054</v>
      </c>
      <c r="C20" s="108"/>
      <c r="D20" s="108"/>
      <c r="E20" s="115">
        <v>223054</v>
      </c>
    </row>
    <row r="21" spans="1:5" x14ac:dyDescent="0.25">
      <c r="A21" s="191" t="s">
        <v>177</v>
      </c>
      <c r="B21" s="200">
        <v>3500</v>
      </c>
      <c r="C21" s="201"/>
      <c r="D21" s="201"/>
      <c r="E21" s="200">
        <v>3500</v>
      </c>
    </row>
    <row r="22" spans="1:5" x14ac:dyDescent="0.25">
      <c r="A22" s="194" t="s">
        <v>178</v>
      </c>
      <c r="B22" s="197">
        <v>3500</v>
      </c>
      <c r="C22" s="196"/>
      <c r="D22" s="196"/>
      <c r="E22" s="197">
        <v>3500</v>
      </c>
    </row>
    <row r="23" spans="1:5" x14ac:dyDescent="0.25">
      <c r="A23" s="191" t="s">
        <v>179</v>
      </c>
      <c r="B23" s="192">
        <v>15948.96</v>
      </c>
      <c r="C23" s="193"/>
      <c r="D23" s="193"/>
      <c r="E23" s="192">
        <v>15948.96</v>
      </c>
    </row>
    <row r="24" spans="1:5" x14ac:dyDescent="0.25">
      <c r="A24" s="198" t="s">
        <v>180</v>
      </c>
      <c r="B24" s="197">
        <v>13500</v>
      </c>
      <c r="C24" s="196"/>
      <c r="D24" s="196"/>
      <c r="E24" s="197">
        <v>13500</v>
      </c>
    </row>
    <row r="25" spans="1:5" x14ac:dyDescent="0.25">
      <c r="A25" s="194" t="s">
        <v>181</v>
      </c>
      <c r="B25" s="197">
        <v>1770</v>
      </c>
      <c r="C25" s="196"/>
      <c r="D25" s="196"/>
      <c r="E25" s="197">
        <v>1770</v>
      </c>
    </row>
    <row r="26" spans="1:5" x14ac:dyDescent="0.25">
      <c r="A26" s="198" t="s">
        <v>182</v>
      </c>
      <c r="B26" s="197">
        <v>6195</v>
      </c>
      <c r="C26" s="196"/>
      <c r="D26" s="196"/>
      <c r="E26" s="197">
        <v>6195</v>
      </c>
    </row>
    <row r="27" spans="1:5" x14ac:dyDescent="0.25">
      <c r="A27" s="194" t="s">
        <v>183</v>
      </c>
      <c r="B27" s="195">
        <v>49213.96</v>
      </c>
      <c r="C27" s="196"/>
      <c r="D27" s="196"/>
      <c r="E27" s="195">
        <v>49213.96</v>
      </c>
    </row>
    <row r="28" spans="1:5" x14ac:dyDescent="0.25">
      <c r="A28" s="194" t="s">
        <v>184</v>
      </c>
      <c r="B28" s="197">
        <v>11800</v>
      </c>
      <c r="C28" s="196"/>
      <c r="D28" s="196"/>
      <c r="E28" s="197">
        <v>11800</v>
      </c>
    </row>
    <row r="29" spans="1:5" x14ac:dyDescent="0.25">
      <c r="A29" s="191" t="s">
        <v>185</v>
      </c>
      <c r="B29" s="199">
        <v>235502.96</v>
      </c>
      <c r="C29" s="193"/>
      <c r="D29" s="193"/>
      <c r="E29" s="199">
        <v>235502.96</v>
      </c>
    </row>
    <row r="30" spans="1:5" x14ac:dyDescent="0.25">
      <c r="A30" s="194" t="s">
        <v>186</v>
      </c>
      <c r="B30" s="197">
        <v>235502.96</v>
      </c>
      <c r="C30" s="196"/>
      <c r="D30" s="196"/>
      <c r="E30" s="197">
        <v>235502.96</v>
      </c>
    </row>
    <row r="31" spans="1:5" x14ac:dyDescent="0.25">
      <c r="A31" s="117" t="s">
        <v>187</v>
      </c>
      <c r="B31" s="116">
        <v>141440</v>
      </c>
      <c r="C31" s="111"/>
      <c r="D31" s="111"/>
      <c r="E31" s="116">
        <v>141440</v>
      </c>
    </row>
    <row r="32" spans="1:5" x14ac:dyDescent="0.25">
      <c r="A32" s="118" t="s">
        <v>188</v>
      </c>
      <c r="B32" s="119"/>
      <c r="C32" s="120"/>
      <c r="D32" s="120"/>
      <c r="E32" s="119"/>
    </row>
  </sheetData>
  <mergeCells count="8">
    <mergeCell ref="B7:E7"/>
    <mergeCell ref="C8:D8"/>
    <mergeCell ref="A1:C1"/>
    <mergeCell ref="A2:C2"/>
    <mergeCell ref="A3:C3"/>
    <mergeCell ref="A4:C4"/>
    <mergeCell ref="A5:C5"/>
    <mergeCell ref="B6:E6"/>
  </mergeCells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L138"/>
  <sheetViews>
    <sheetView topLeftCell="A4" zoomScaleNormal="100" workbookViewId="0">
      <selection activeCell="D4" sqref="D4"/>
    </sheetView>
  </sheetViews>
  <sheetFormatPr defaultRowHeight="15" x14ac:dyDescent="0.25"/>
  <cols>
    <col min="1" max="1" width="9.140625" style="60"/>
    <col min="2" max="2" width="49.140625" style="60" customWidth="1"/>
    <col min="3" max="3" width="20.28515625" style="60" hidden="1" customWidth="1"/>
    <col min="4" max="4" width="14.85546875" style="130" customWidth="1"/>
    <col min="5" max="5" width="14.42578125" style="130" customWidth="1"/>
    <col min="6" max="16384" width="9.140625" style="60"/>
  </cols>
  <sheetData>
    <row r="1" spans="2:12" ht="23.25" x14ac:dyDescent="0.35">
      <c r="B1" s="61" t="s">
        <v>36</v>
      </c>
      <c r="C1" s="129"/>
      <c r="L1" s="131"/>
    </row>
    <row r="2" spans="2:12" ht="18.75" x14ac:dyDescent="0.3">
      <c r="B2" s="132" t="s">
        <v>189</v>
      </c>
      <c r="C2" s="132"/>
    </row>
    <row r="3" spans="2:12" ht="15.75" thickBot="1" x14ac:dyDescent="0.3"/>
    <row r="4" spans="2:12" x14ac:dyDescent="0.25">
      <c r="B4" s="133" t="s">
        <v>190</v>
      </c>
      <c r="C4" s="134"/>
      <c r="D4" s="135"/>
      <c r="E4" s="136"/>
    </row>
    <row r="5" spans="2:12" ht="15.75" thickBot="1" x14ac:dyDescent="0.3">
      <c r="B5" s="137"/>
      <c r="C5" s="187"/>
      <c r="D5" s="188"/>
      <c r="E5" s="138"/>
    </row>
    <row r="6" spans="2:12" ht="15.75" thickBot="1" x14ac:dyDescent="0.3">
      <c r="B6" s="139" t="s">
        <v>29</v>
      </c>
      <c r="C6" s="140" t="s">
        <v>191</v>
      </c>
      <c r="D6" s="141" t="s">
        <v>192</v>
      </c>
      <c r="E6" s="142" t="s">
        <v>193</v>
      </c>
    </row>
    <row r="7" spans="2:12" x14ac:dyDescent="0.25">
      <c r="B7" s="143" t="s">
        <v>194</v>
      </c>
      <c r="C7" s="187"/>
      <c r="D7" s="144"/>
      <c r="E7" s="138"/>
    </row>
    <row r="8" spans="2:12" x14ac:dyDescent="0.25">
      <c r="B8" s="143" t="s">
        <v>245</v>
      </c>
      <c r="C8" s="187"/>
      <c r="D8" s="145">
        <v>200000</v>
      </c>
      <c r="E8" s="145">
        <v>200000</v>
      </c>
    </row>
    <row r="9" spans="2:12" x14ac:dyDescent="0.25">
      <c r="B9" s="143"/>
      <c r="C9" s="187"/>
      <c r="D9" s="145"/>
      <c r="E9" s="138"/>
    </row>
    <row r="10" spans="2:12" ht="15.75" thickBot="1" x14ac:dyDescent="0.3">
      <c r="B10" s="143"/>
      <c r="C10" s="187"/>
      <c r="D10" s="147">
        <f>D8</f>
        <v>200000</v>
      </c>
      <c r="E10" s="148">
        <f>E8</f>
        <v>200000</v>
      </c>
    </row>
    <row r="11" spans="2:12" ht="15.75" thickTop="1" x14ac:dyDescent="0.25">
      <c r="B11" s="143"/>
      <c r="C11" s="187"/>
      <c r="D11" s="145"/>
      <c r="E11" s="138"/>
    </row>
    <row r="12" spans="2:12" x14ac:dyDescent="0.25">
      <c r="B12" s="143" t="s">
        <v>195</v>
      </c>
      <c r="C12" s="187"/>
      <c r="D12" s="145"/>
      <c r="E12" s="138"/>
    </row>
    <row r="13" spans="2:12" x14ac:dyDescent="0.25">
      <c r="B13" s="143" t="s">
        <v>245</v>
      </c>
      <c r="C13" s="187" t="s">
        <v>166</v>
      </c>
      <c r="D13" s="145">
        <v>200000</v>
      </c>
      <c r="E13" s="145">
        <v>200000</v>
      </c>
    </row>
    <row r="14" spans="2:12" x14ac:dyDescent="0.25">
      <c r="B14" s="143"/>
      <c r="C14" s="187"/>
      <c r="D14" s="145"/>
      <c r="E14" s="138"/>
    </row>
    <row r="15" spans="2:12" ht="15.75" thickBot="1" x14ac:dyDescent="0.3">
      <c r="B15" s="143"/>
      <c r="C15" s="187"/>
      <c r="D15" s="147">
        <f>D13</f>
        <v>200000</v>
      </c>
      <c r="E15" s="148">
        <f>E13</f>
        <v>200000</v>
      </c>
    </row>
    <row r="16" spans="2:12" ht="15.75" thickTop="1" x14ac:dyDescent="0.25">
      <c r="B16" s="143"/>
      <c r="C16" s="187"/>
      <c r="D16" s="145"/>
      <c r="E16" s="138"/>
    </row>
    <row r="17" spans="2:5" x14ac:dyDescent="0.25">
      <c r="B17" s="143" t="s">
        <v>196</v>
      </c>
      <c r="C17" s="187"/>
      <c r="D17" s="145"/>
      <c r="E17" s="138"/>
    </row>
    <row r="18" spans="2:5" ht="15.75" thickBot="1" x14ac:dyDescent="0.3">
      <c r="B18" s="149"/>
      <c r="C18" s="189"/>
      <c r="D18" s="145"/>
      <c r="E18" s="138"/>
    </row>
    <row r="19" spans="2:5" ht="15.75" thickBot="1" x14ac:dyDescent="0.3">
      <c r="B19" s="139" t="s">
        <v>197</v>
      </c>
      <c r="C19" s="140"/>
      <c r="D19" s="150"/>
      <c r="E19" s="142"/>
    </row>
    <row r="20" spans="2:5" x14ac:dyDescent="0.25">
      <c r="B20" s="143"/>
      <c r="C20" s="187"/>
      <c r="D20" s="145" t="s">
        <v>198</v>
      </c>
      <c r="E20" s="138" t="s">
        <v>198</v>
      </c>
    </row>
    <row r="21" spans="2:5" x14ac:dyDescent="0.25">
      <c r="B21" s="143" t="s">
        <v>199</v>
      </c>
      <c r="C21" s="187"/>
      <c r="D21" s="145">
        <v>200000</v>
      </c>
      <c r="E21" s="145">
        <v>200000</v>
      </c>
    </row>
    <row r="22" spans="2:5" x14ac:dyDescent="0.25">
      <c r="B22" s="143" t="s">
        <v>200</v>
      </c>
      <c r="C22" s="187"/>
      <c r="D22" s="145">
        <v>0</v>
      </c>
      <c r="E22" s="138">
        <v>0</v>
      </c>
    </row>
    <row r="23" spans="2:5" ht="15.75" thickBot="1" x14ac:dyDescent="0.3">
      <c r="B23" s="143" t="s">
        <v>201</v>
      </c>
      <c r="C23" s="187"/>
      <c r="D23" s="147">
        <f>D21+D22</f>
        <v>200000</v>
      </c>
      <c r="E23" s="151">
        <f>E21+E22</f>
        <v>200000</v>
      </c>
    </row>
    <row r="24" spans="2:5" ht="15.75" thickTop="1" x14ac:dyDescent="0.25">
      <c r="B24" s="143"/>
      <c r="C24" s="187"/>
      <c r="D24" s="145"/>
      <c r="E24" s="138"/>
    </row>
    <row r="25" spans="2:5" x14ac:dyDescent="0.25">
      <c r="B25" s="143" t="s">
        <v>202</v>
      </c>
      <c r="C25" s="187"/>
      <c r="D25" s="145"/>
      <c r="E25" s="138"/>
    </row>
    <row r="26" spans="2:5" ht="15.75" thickBot="1" x14ac:dyDescent="0.3">
      <c r="B26" s="143"/>
      <c r="C26" s="187"/>
      <c r="D26" s="145"/>
      <c r="E26" s="138"/>
    </row>
    <row r="27" spans="2:5" ht="15.75" thickBot="1" x14ac:dyDescent="0.3">
      <c r="B27" s="139" t="s">
        <v>203</v>
      </c>
      <c r="C27" s="140"/>
      <c r="D27" s="150"/>
      <c r="E27" s="142"/>
    </row>
    <row r="28" spans="2:5" x14ac:dyDescent="0.25">
      <c r="B28" s="143"/>
      <c r="C28" s="187"/>
      <c r="D28" s="145" t="s">
        <v>204</v>
      </c>
      <c r="E28" s="146" t="s">
        <v>204</v>
      </c>
    </row>
    <row r="29" spans="2:5" x14ac:dyDescent="0.25">
      <c r="B29" s="143" t="s">
        <v>41</v>
      </c>
      <c r="C29" s="187"/>
      <c r="D29" s="145">
        <v>5000</v>
      </c>
      <c r="E29" s="145">
        <v>5000</v>
      </c>
    </row>
    <row r="30" spans="2:5" x14ac:dyDescent="0.25">
      <c r="B30" s="143" t="s">
        <v>42</v>
      </c>
      <c r="C30" s="187"/>
      <c r="D30" s="145">
        <v>5000</v>
      </c>
      <c r="E30" s="145">
        <v>5000</v>
      </c>
    </row>
    <row r="31" spans="2:5" ht="15.75" thickBot="1" x14ac:dyDescent="0.3">
      <c r="B31" s="143"/>
      <c r="C31" s="187"/>
      <c r="D31" s="147">
        <f>SUM(D29:D30)</f>
        <v>10000</v>
      </c>
      <c r="E31" s="148">
        <f>SUM(E29:E30)</f>
        <v>10000</v>
      </c>
    </row>
    <row r="32" spans="2:5" ht="16.5" thickTop="1" thickBot="1" x14ac:dyDescent="0.3">
      <c r="B32" s="149" t="s">
        <v>205</v>
      </c>
      <c r="C32" s="189"/>
      <c r="D32" s="145"/>
      <c r="E32" s="138"/>
    </row>
    <row r="33" spans="2:5" ht="15.75" thickBot="1" x14ac:dyDescent="0.3">
      <c r="B33" s="139" t="s">
        <v>29</v>
      </c>
      <c r="C33" s="140"/>
      <c r="D33" s="150"/>
      <c r="E33" s="142"/>
    </row>
    <row r="34" spans="2:5" x14ac:dyDescent="0.25">
      <c r="B34" s="143"/>
      <c r="C34" s="187"/>
      <c r="D34" s="145"/>
      <c r="E34" s="138"/>
    </row>
    <row r="35" spans="2:5" x14ac:dyDescent="0.25">
      <c r="B35" s="149" t="s">
        <v>206</v>
      </c>
      <c r="C35" s="189"/>
      <c r="D35" s="145"/>
      <c r="E35" s="138"/>
    </row>
    <row r="36" spans="2:5" x14ac:dyDescent="0.25">
      <c r="B36" s="143" t="s">
        <v>207</v>
      </c>
      <c r="C36" s="187"/>
      <c r="D36" s="145">
        <f>E39</f>
        <v>-162559</v>
      </c>
      <c r="E36" s="138">
        <v>-157478</v>
      </c>
    </row>
    <row r="37" spans="2:5" x14ac:dyDescent="0.25">
      <c r="B37" s="143" t="s">
        <v>208</v>
      </c>
      <c r="C37" s="187"/>
      <c r="D37" s="145"/>
      <c r="E37" s="146"/>
    </row>
    <row r="38" spans="2:5" x14ac:dyDescent="0.25">
      <c r="B38" s="143" t="s">
        <v>209</v>
      </c>
      <c r="C38" s="187"/>
      <c r="D38" s="145">
        <f>'Pl tally'!C17</f>
        <v>26708.5</v>
      </c>
      <c r="E38" s="146">
        <v>-5081</v>
      </c>
    </row>
    <row r="39" spans="2:5" ht="15.75" thickBot="1" x14ac:dyDescent="0.3">
      <c r="B39" s="143"/>
      <c r="C39" s="187"/>
      <c r="D39" s="147">
        <f>D36+D38</f>
        <v>-135850.5</v>
      </c>
      <c r="E39" s="148">
        <f>SUM(E36:E38)</f>
        <v>-162559</v>
      </c>
    </row>
    <row r="40" spans="2:5" ht="16.5" thickTop="1" thickBot="1" x14ac:dyDescent="0.3">
      <c r="B40" s="152"/>
      <c r="C40" s="153"/>
      <c r="D40" s="154"/>
      <c r="E40" s="155"/>
    </row>
    <row r="41" spans="2:5" x14ac:dyDescent="0.25">
      <c r="B41" s="143"/>
      <c r="C41" s="187"/>
      <c r="D41" s="145"/>
      <c r="E41" s="138"/>
    </row>
    <row r="42" spans="2:5" ht="15.75" thickBot="1" x14ac:dyDescent="0.3">
      <c r="B42" s="149" t="s">
        <v>210</v>
      </c>
      <c r="C42" s="189"/>
      <c r="D42" s="145"/>
      <c r="E42" s="138"/>
    </row>
    <row r="43" spans="2:5" ht="15.75" thickBot="1" x14ac:dyDescent="0.3">
      <c r="B43" s="139" t="s">
        <v>29</v>
      </c>
      <c r="C43" s="140"/>
      <c r="D43" s="150"/>
      <c r="E43" s="142"/>
    </row>
    <row r="44" spans="2:5" x14ac:dyDescent="0.25">
      <c r="B44" s="143"/>
      <c r="C44" s="187"/>
      <c r="D44" s="145"/>
      <c r="E44" s="138"/>
    </row>
    <row r="45" spans="2:5" x14ac:dyDescent="0.25">
      <c r="B45" s="149"/>
      <c r="C45" s="189"/>
      <c r="D45" s="145"/>
      <c r="E45" s="138"/>
    </row>
    <row r="46" spans="2:5" x14ac:dyDescent="0.25">
      <c r="B46" s="143" t="s">
        <v>211</v>
      </c>
      <c r="C46" s="187" t="s">
        <v>212</v>
      </c>
      <c r="D46" s="145">
        <v>0</v>
      </c>
      <c r="E46" s="138">
        <v>0</v>
      </c>
    </row>
    <row r="47" spans="2:5" x14ac:dyDescent="0.25">
      <c r="B47" s="143"/>
      <c r="C47" s="187"/>
      <c r="D47" s="145"/>
      <c r="E47" s="146"/>
    </row>
    <row r="48" spans="2:5" ht="15.75" thickBot="1" x14ac:dyDescent="0.3">
      <c r="B48" s="143"/>
      <c r="C48" s="187"/>
      <c r="D48" s="156">
        <f>SUM(D46:D47)</f>
        <v>0</v>
      </c>
      <c r="E48" s="148">
        <f>SUM(E46:E47)</f>
        <v>0</v>
      </c>
    </row>
    <row r="49" spans="2:5" ht="16.5" thickTop="1" thickBot="1" x14ac:dyDescent="0.3">
      <c r="B49" s="152"/>
      <c r="C49" s="153"/>
      <c r="D49" s="154"/>
      <c r="E49" s="155"/>
    </row>
    <row r="50" spans="2:5" ht="15.75" thickBot="1" x14ac:dyDescent="0.3">
      <c r="B50" s="157" t="s">
        <v>213</v>
      </c>
      <c r="C50" s="134"/>
      <c r="D50" s="158"/>
      <c r="E50" s="136"/>
    </row>
    <row r="51" spans="2:5" ht="15.75" thickBot="1" x14ac:dyDescent="0.3">
      <c r="B51" s="139" t="s">
        <v>29</v>
      </c>
      <c r="C51" s="140"/>
      <c r="D51" s="150"/>
      <c r="E51" s="142"/>
    </row>
    <row r="52" spans="2:5" x14ac:dyDescent="0.25">
      <c r="B52" s="143" t="s">
        <v>174</v>
      </c>
      <c r="C52" s="187" t="s">
        <v>174</v>
      </c>
      <c r="D52" s="145">
        <f>BS_tally!B15</f>
        <v>84399</v>
      </c>
      <c r="E52" s="190">
        <v>99373</v>
      </c>
    </row>
    <row r="53" spans="2:5" x14ac:dyDescent="0.25">
      <c r="B53" s="143"/>
      <c r="C53" s="187"/>
      <c r="D53" s="145"/>
      <c r="E53" s="159"/>
    </row>
    <row r="54" spans="2:5" ht="15.75" thickBot="1" x14ac:dyDescent="0.3">
      <c r="B54" s="143"/>
      <c r="C54" s="187"/>
      <c r="D54" s="147">
        <f>D52</f>
        <v>84399</v>
      </c>
      <c r="E54" s="148">
        <f>E52</f>
        <v>99373</v>
      </c>
    </row>
    <row r="55" spans="2:5" ht="15.75" thickTop="1" x14ac:dyDescent="0.25">
      <c r="B55" s="143"/>
      <c r="C55" s="187"/>
      <c r="D55" s="145"/>
      <c r="E55" s="138"/>
    </row>
    <row r="56" spans="2:5" ht="15.75" thickBot="1" x14ac:dyDescent="0.3">
      <c r="B56" s="149" t="s">
        <v>214</v>
      </c>
      <c r="C56" s="189"/>
      <c r="D56" s="145"/>
      <c r="E56" s="138"/>
    </row>
    <row r="57" spans="2:5" ht="15.75" thickBot="1" x14ac:dyDescent="0.3">
      <c r="B57" s="139" t="s">
        <v>29</v>
      </c>
      <c r="C57" s="140"/>
      <c r="D57" s="150"/>
      <c r="E57" s="142"/>
    </row>
    <row r="58" spans="2:5" x14ac:dyDescent="0.25">
      <c r="B58" s="143"/>
      <c r="C58" s="187"/>
      <c r="D58" s="145"/>
      <c r="E58" s="138"/>
    </row>
    <row r="59" spans="2:5" x14ac:dyDescent="0.25">
      <c r="B59" s="143" t="s">
        <v>215</v>
      </c>
      <c r="C59" s="187"/>
      <c r="D59" s="145">
        <v>0</v>
      </c>
      <c r="E59" s="138">
        <v>0</v>
      </c>
    </row>
    <row r="60" spans="2:5" ht="15.75" thickBot="1" x14ac:dyDescent="0.3">
      <c r="B60" s="143"/>
      <c r="C60" s="187"/>
      <c r="D60" s="147">
        <f>D58+D59</f>
        <v>0</v>
      </c>
      <c r="E60" s="148">
        <f>SUM(E58:E59)</f>
        <v>0</v>
      </c>
    </row>
    <row r="61" spans="2:5" ht="15.75" thickTop="1" x14ac:dyDescent="0.25">
      <c r="B61" s="143"/>
      <c r="C61" s="187"/>
      <c r="D61" s="145"/>
      <c r="E61" s="138"/>
    </row>
    <row r="62" spans="2:5" ht="15.75" thickBot="1" x14ac:dyDescent="0.3">
      <c r="B62" s="149" t="s">
        <v>216</v>
      </c>
      <c r="C62" s="189"/>
      <c r="D62" s="145"/>
      <c r="E62" s="138"/>
    </row>
    <row r="63" spans="2:5" ht="15.75" thickBot="1" x14ac:dyDescent="0.3">
      <c r="B63" s="160" t="s">
        <v>29</v>
      </c>
      <c r="C63" s="140"/>
      <c r="D63" s="161"/>
      <c r="E63" s="162"/>
    </row>
    <row r="64" spans="2:5" x14ac:dyDescent="0.25">
      <c r="B64" s="163" t="s">
        <v>217</v>
      </c>
      <c r="C64" s="187" t="s">
        <v>218</v>
      </c>
      <c r="D64" s="164"/>
      <c r="E64" s="165">
        <v>1215</v>
      </c>
    </row>
    <row r="65" spans="2:5" x14ac:dyDescent="0.25">
      <c r="B65" s="143" t="s">
        <v>246</v>
      </c>
      <c r="C65" s="187" t="s">
        <v>169</v>
      </c>
      <c r="D65" s="145"/>
      <c r="E65" s="138">
        <v>114999</v>
      </c>
    </row>
    <row r="66" spans="2:5" x14ac:dyDescent="0.25">
      <c r="B66" s="143" t="s">
        <v>219</v>
      </c>
      <c r="C66" s="187"/>
      <c r="D66" s="145"/>
      <c r="E66" s="138">
        <v>0</v>
      </c>
    </row>
    <row r="67" spans="2:5" ht="15.75" thickBot="1" x14ac:dyDescent="0.3">
      <c r="B67" s="143"/>
      <c r="C67" s="187"/>
      <c r="D67" s="156">
        <f>SUM(D64:D66)</f>
        <v>0</v>
      </c>
      <c r="E67" s="148">
        <f>SUM(E64:E66)</f>
        <v>116214</v>
      </c>
    </row>
    <row r="68" spans="2:5" ht="15.75" thickTop="1" x14ac:dyDescent="0.25">
      <c r="B68" s="143"/>
      <c r="C68" s="187"/>
      <c r="D68" s="145"/>
      <c r="E68" s="138"/>
    </row>
    <row r="69" spans="2:5" x14ac:dyDescent="0.25">
      <c r="B69" s="143"/>
      <c r="C69" s="187"/>
      <c r="D69" s="145"/>
      <c r="E69" s="138"/>
    </row>
    <row r="70" spans="2:5" ht="15.75" thickBot="1" x14ac:dyDescent="0.3">
      <c r="B70" s="166" t="s">
        <v>220</v>
      </c>
      <c r="C70" s="189"/>
      <c r="D70" s="167"/>
      <c r="E70" s="168"/>
    </row>
    <row r="71" spans="2:5" ht="15.75" thickBot="1" x14ac:dyDescent="0.3">
      <c r="B71" s="169" t="s">
        <v>29</v>
      </c>
      <c r="C71" s="140"/>
      <c r="D71" s="170"/>
      <c r="E71" s="171"/>
    </row>
    <row r="72" spans="2:5" x14ac:dyDescent="0.25">
      <c r="B72" s="163" t="s">
        <v>221</v>
      </c>
      <c r="C72" s="187" t="s">
        <v>177</v>
      </c>
      <c r="D72" s="145">
        <v>0</v>
      </c>
      <c r="E72" s="138">
        <v>0</v>
      </c>
    </row>
    <row r="73" spans="2:5" x14ac:dyDescent="0.25">
      <c r="B73" s="143" t="s">
        <v>247</v>
      </c>
      <c r="C73" s="187"/>
      <c r="D73" s="145">
        <v>3500</v>
      </c>
      <c r="E73" s="138">
        <v>3500</v>
      </c>
    </row>
    <row r="74" spans="2:5" x14ac:dyDescent="0.25">
      <c r="B74" s="143" t="s">
        <v>57</v>
      </c>
      <c r="C74" s="187"/>
      <c r="D74" s="145">
        <v>0</v>
      </c>
      <c r="E74" s="138">
        <v>0</v>
      </c>
    </row>
    <row r="75" spans="2:5" x14ac:dyDescent="0.25">
      <c r="B75" s="143"/>
      <c r="C75" s="187"/>
      <c r="D75" s="145"/>
      <c r="E75" s="138"/>
    </row>
    <row r="76" spans="2:5" ht="15.75" thickBot="1" x14ac:dyDescent="0.3">
      <c r="B76" s="143"/>
      <c r="C76" s="187"/>
      <c r="D76" s="147">
        <f>SUM(D72:D74)</f>
        <v>3500</v>
      </c>
      <c r="E76" s="148">
        <f>SUM(E72:E75)</f>
        <v>3500</v>
      </c>
    </row>
    <row r="77" spans="2:5" ht="15.75" thickTop="1" x14ac:dyDescent="0.25">
      <c r="B77" s="143"/>
      <c r="C77" s="187"/>
      <c r="D77" s="145"/>
      <c r="E77" s="138"/>
    </row>
    <row r="78" spans="2:5" x14ac:dyDescent="0.25">
      <c r="B78" s="143"/>
      <c r="C78" s="187"/>
      <c r="D78" s="145"/>
      <c r="E78" s="138"/>
    </row>
    <row r="79" spans="2:5" ht="15.75" thickBot="1" x14ac:dyDescent="0.3">
      <c r="B79" s="166" t="s">
        <v>222</v>
      </c>
      <c r="C79" s="189"/>
      <c r="D79" s="145"/>
      <c r="E79" s="138"/>
    </row>
    <row r="80" spans="2:5" ht="15.75" thickBot="1" x14ac:dyDescent="0.3">
      <c r="B80" s="169" t="s">
        <v>29</v>
      </c>
      <c r="C80" s="140"/>
      <c r="D80" s="150"/>
      <c r="E80" s="142"/>
    </row>
    <row r="81" spans="2:5" x14ac:dyDescent="0.25">
      <c r="B81" s="163" t="s">
        <v>248</v>
      </c>
      <c r="C81" s="187" t="s">
        <v>179</v>
      </c>
      <c r="D81" s="145">
        <f>'Trial Balance'!E23</f>
        <v>15948.96</v>
      </c>
      <c r="E81" s="138">
        <v>13500</v>
      </c>
    </row>
    <row r="82" spans="2:5" x14ac:dyDescent="0.25">
      <c r="B82" s="143" t="s">
        <v>57</v>
      </c>
      <c r="C82" s="187"/>
      <c r="D82" s="145">
        <v>0</v>
      </c>
      <c r="E82" s="138">
        <v>525</v>
      </c>
    </row>
    <row r="83" spans="2:5" ht="15.75" thickBot="1" x14ac:dyDescent="0.3">
      <c r="B83" s="143"/>
      <c r="C83" s="187"/>
      <c r="D83" s="147">
        <f>D81</f>
        <v>15948.96</v>
      </c>
      <c r="E83" s="148">
        <f>SUM(E81:E82)</f>
        <v>14025</v>
      </c>
    </row>
    <row r="84" spans="2:5" ht="15.75" thickTop="1" x14ac:dyDescent="0.25">
      <c r="B84" s="143"/>
      <c r="C84" s="187"/>
      <c r="D84" s="145"/>
      <c r="E84" s="138"/>
    </row>
    <row r="85" spans="2:5" x14ac:dyDescent="0.25">
      <c r="B85" s="143"/>
      <c r="C85" s="187"/>
      <c r="D85" s="145"/>
      <c r="E85" s="138"/>
    </row>
    <row r="86" spans="2:5" ht="15.75" thickBot="1" x14ac:dyDescent="0.3">
      <c r="B86" s="166" t="s">
        <v>223</v>
      </c>
      <c r="C86" s="189"/>
      <c r="D86" s="145"/>
      <c r="E86" s="138"/>
    </row>
    <row r="87" spans="2:5" ht="15.75" thickBot="1" x14ac:dyDescent="0.3">
      <c r="B87" s="169" t="s">
        <v>29</v>
      </c>
      <c r="C87" s="140"/>
      <c r="D87" s="150"/>
      <c r="E87" s="142"/>
    </row>
    <row r="88" spans="2:5" x14ac:dyDescent="0.25">
      <c r="B88" s="163" t="s">
        <v>224</v>
      </c>
      <c r="C88" s="187" t="s">
        <v>185</v>
      </c>
      <c r="D88" s="145">
        <f>'Trial Balance'!E29</f>
        <v>235502.96</v>
      </c>
      <c r="E88" s="146">
        <v>235503</v>
      </c>
    </row>
    <row r="89" spans="2:5" x14ac:dyDescent="0.25">
      <c r="B89" s="143" t="s">
        <v>225</v>
      </c>
      <c r="C89" s="187" t="s">
        <v>226</v>
      </c>
      <c r="D89" s="145">
        <v>0</v>
      </c>
      <c r="E89" s="146">
        <v>0</v>
      </c>
    </row>
    <row r="90" spans="2:5" ht="15.75" thickBot="1" x14ac:dyDescent="0.3">
      <c r="B90" s="143"/>
      <c r="C90" s="187"/>
      <c r="D90" s="147">
        <f>D88+D89</f>
        <v>235502.96</v>
      </c>
      <c r="E90" s="151">
        <f>E88+E89</f>
        <v>235503</v>
      </c>
    </row>
    <row r="91" spans="2:5" ht="15.75" thickTop="1" x14ac:dyDescent="0.25">
      <c r="B91" s="143"/>
      <c r="C91" s="187"/>
      <c r="D91" s="145"/>
      <c r="E91" s="146"/>
    </row>
    <row r="92" spans="2:5" ht="15.75" thickBot="1" x14ac:dyDescent="0.3">
      <c r="B92" s="149" t="s">
        <v>227</v>
      </c>
      <c r="C92" s="189"/>
      <c r="D92" s="145"/>
      <c r="E92" s="138"/>
    </row>
    <row r="93" spans="2:5" ht="15.75" thickBot="1" x14ac:dyDescent="0.3">
      <c r="B93" s="139" t="s">
        <v>29</v>
      </c>
      <c r="C93" s="172"/>
      <c r="D93" s="150"/>
      <c r="E93" s="142"/>
    </row>
    <row r="94" spans="2:5" x14ac:dyDescent="0.25">
      <c r="B94" s="143"/>
      <c r="C94" s="173"/>
      <c r="D94" s="145"/>
      <c r="E94" s="138"/>
    </row>
    <row r="95" spans="2:5" x14ac:dyDescent="0.25">
      <c r="B95" s="143" t="s">
        <v>228</v>
      </c>
      <c r="C95" s="187" t="s">
        <v>176</v>
      </c>
      <c r="D95" s="145">
        <v>0</v>
      </c>
      <c r="E95" s="146">
        <v>0</v>
      </c>
    </row>
    <row r="96" spans="2:5" x14ac:dyDescent="0.25">
      <c r="B96" s="143" t="s">
        <v>229</v>
      </c>
      <c r="C96" s="187" t="s">
        <v>170</v>
      </c>
      <c r="D96" s="145">
        <v>0</v>
      </c>
      <c r="E96" s="138">
        <v>0</v>
      </c>
    </row>
    <row r="97" spans="2:5" ht="15.75" thickBot="1" x14ac:dyDescent="0.3">
      <c r="B97" s="152"/>
      <c r="C97" s="174"/>
      <c r="D97" s="175">
        <f>SUM(D94:D96)</f>
        <v>0</v>
      </c>
      <c r="E97" s="176">
        <f>SUM(E94:E96)</f>
        <v>0</v>
      </c>
    </row>
    <row r="98" spans="2:5" x14ac:dyDescent="0.25">
      <c r="B98" s="143"/>
      <c r="C98" s="187"/>
      <c r="D98" s="145"/>
      <c r="E98" s="138"/>
    </row>
    <row r="99" spans="2:5" ht="15.75" thickBot="1" x14ac:dyDescent="0.3">
      <c r="B99" s="149" t="s">
        <v>230</v>
      </c>
      <c r="C99" s="189"/>
      <c r="D99" s="145"/>
      <c r="E99" s="138"/>
    </row>
    <row r="100" spans="2:5" ht="15.75" thickBot="1" x14ac:dyDescent="0.3">
      <c r="B100" s="139" t="s">
        <v>29</v>
      </c>
      <c r="C100" s="140"/>
      <c r="D100" s="150"/>
      <c r="E100" s="142"/>
    </row>
    <row r="101" spans="2:5" x14ac:dyDescent="0.25">
      <c r="B101" s="143" t="s">
        <v>61</v>
      </c>
      <c r="C101" s="187"/>
      <c r="D101" s="177">
        <v>0</v>
      </c>
      <c r="E101" s="138">
        <v>45750</v>
      </c>
    </row>
    <row r="102" spans="2:5" x14ac:dyDescent="0.25">
      <c r="B102" s="143"/>
      <c r="C102" s="187"/>
      <c r="D102" s="177"/>
      <c r="E102" s="138"/>
    </row>
    <row r="103" spans="2:5" ht="15.75" thickBot="1" x14ac:dyDescent="0.3">
      <c r="B103" s="143"/>
      <c r="C103" s="187"/>
      <c r="D103" s="156">
        <f>SUM(D101:D102)</f>
        <v>0</v>
      </c>
      <c r="E103" s="148">
        <f>SUM(E101:E102)</f>
        <v>45750</v>
      </c>
    </row>
    <row r="104" spans="2:5" ht="15.75" thickTop="1" x14ac:dyDescent="0.25">
      <c r="B104" s="143"/>
      <c r="C104" s="187"/>
      <c r="D104" s="177"/>
      <c r="E104" s="138"/>
    </row>
    <row r="105" spans="2:5" ht="15.75" thickBot="1" x14ac:dyDescent="0.3">
      <c r="B105" s="149" t="s">
        <v>231</v>
      </c>
      <c r="C105" s="189"/>
      <c r="D105" s="145"/>
      <c r="E105" s="138"/>
    </row>
    <row r="106" spans="2:5" ht="15.75" thickBot="1" x14ac:dyDescent="0.3">
      <c r="B106" s="139" t="s">
        <v>29</v>
      </c>
      <c r="C106" s="140"/>
      <c r="D106" s="150"/>
      <c r="E106" s="142"/>
    </row>
    <row r="107" spans="2:5" x14ac:dyDescent="0.25">
      <c r="B107" s="143" t="s">
        <v>232</v>
      </c>
      <c r="C107" s="187"/>
      <c r="D107" s="177">
        <v>0</v>
      </c>
      <c r="E107" s="138">
        <v>0</v>
      </c>
    </row>
    <row r="108" spans="2:5" x14ac:dyDescent="0.25">
      <c r="B108" s="143" t="s">
        <v>233</v>
      </c>
      <c r="C108" s="187"/>
      <c r="D108" s="177">
        <v>0</v>
      </c>
      <c r="E108" s="138">
        <v>0</v>
      </c>
    </row>
    <row r="109" spans="2:5" x14ac:dyDescent="0.25">
      <c r="B109" s="143" t="s">
        <v>234</v>
      </c>
      <c r="C109" s="187"/>
      <c r="D109" s="177">
        <v>0</v>
      </c>
      <c r="E109" s="138">
        <v>0</v>
      </c>
    </row>
    <row r="110" spans="2:5" ht="15.75" thickBot="1" x14ac:dyDescent="0.3">
      <c r="B110" s="143"/>
      <c r="C110" s="187"/>
      <c r="D110" s="156">
        <f>SUM(D107:D108)</f>
        <v>0</v>
      </c>
      <c r="E110" s="148">
        <f>SUM(E109)</f>
        <v>0</v>
      </c>
    </row>
    <row r="111" spans="2:5" ht="15.75" thickTop="1" x14ac:dyDescent="0.25">
      <c r="B111" s="143"/>
      <c r="C111" s="187"/>
      <c r="D111" s="177"/>
      <c r="E111" s="138"/>
    </row>
    <row r="112" spans="2:5" ht="15.75" thickBot="1" x14ac:dyDescent="0.3">
      <c r="B112" s="149" t="s">
        <v>235</v>
      </c>
      <c r="C112" s="189"/>
      <c r="D112" s="177"/>
      <c r="E112" s="138"/>
    </row>
    <row r="113" spans="2:5" ht="15.75" thickBot="1" x14ac:dyDescent="0.3">
      <c r="B113" s="139" t="s">
        <v>29</v>
      </c>
      <c r="C113" s="140"/>
      <c r="D113" s="141"/>
      <c r="E113" s="142"/>
    </row>
    <row r="114" spans="2:5" x14ac:dyDescent="0.25">
      <c r="B114" s="143" t="s">
        <v>236</v>
      </c>
      <c r="C114" s="187" t="s">
        <v>237</v>
      </c>
      <c r="D114" s="177">
        <v>0</v>
      </c>
      <c r="E114" s="138">
        <v>0</v>
      </c>
    </row>
    <row r="115" spans="2:5" x14ac:dyDescent="0.25">
      <c r="B115" s="143"/>
      <c r="C115" s="187"/>
      <c r="D115" s="145"/>
      <c r="E115" s="138"/>
    </row>
    <row r="116" spans="2:5" ht="15.75" thickBot="1" x14ac:dyDescent="0.3">
      <c r="B116" s="143"/>
      <c r="C116" s="187"/>
      <c r="D116" s="147">
        <f>D114</f>
        <v>0</v>
      </c>
      <c r="E116" s="148">
        <f>E114</f>
        <v>0</v>
      </c>
    </row>
    <row r="117" spans="2:5" ht="15.75" thickTop="1" x14ac:dyDescent="0.25">
      <c r="B117" s="143"/>
      <c r="C117" s="187"/>
      <c r="D117" s="145"/>
      <c r="E117" s="138"/>
    </row>
    <row r="118" spans="2:5" ht="15.75" thickBot="1" x14ac:dyDescent="0.3">
      <c r="B118" s="149" t="s">
        <v>238</v>
      </c>
      <c r="C118" s="189"/>
      <c r="D118" s="177"/>
      <c r="E118" s="138"/>
    </row>
    <row r="119" spans="2:5" ht="15.75" thickBot="1" x14ac:dyDescent="0.3">
      <c r="B119" s="139" t="s">
        <v>29</v>
      </c>
      <c r="C119" s="140"/>
      <c r="D119" s="141"/>
      <c r="E119" s="142"/>
    </row>
    <row r="120" spans="2:5" x14ac:dyDescent="0.25">
      <c r="B120" s="177" t="s">
        <v>63</v>
      </c>
      <c r="C120" s="187" t="s">
        <v>239</v>
      </c>
      <c r="D120" s="177">
        <v>0</v>
      </c>
      <c r="E120" s="138">
        <v>50000</v>
      </c>
    </row>
    <row r="121" spans="2:5" x14ac:dyDescent="0.25">
      <c r="B121" s="143"/>
      <c r="C121" s="187"/>
      <c r="D121" s="145"/>
      <c r="E121" s="138"/>
    </row>
    <row r="122" spans="2:5" ht="15.75" thickBot="1" x14ac:dyDescent="0.3">
      <c r="B122" s="143"/>
      <c r="C122" s="187"/>
      <c r="D122" s="147">
        <f>+D120</f>
        <v>0</v>
      </c>
      <c r="E122" s="148">
        <f>E120</f>
        <v>50000</v>
      </c>
    </row>
    <row r="123" spans="2:5" ht="15.75" thickTop="1" x14ac:dyDescent="0.25">
      <c r="B123" s="143"/>
      <c r="C123" s="187"/>
      <c r="D123" s="145"/>
      <c r="E123" s="138"/>
    </row>
    <row r="124" spans="2:5" ht="15.75" thickBot="1" x14ac:dyDescent="0.3">
      <c r="B124" s="149" t="s">
        <v>240</v>
      </c>
      <c r="C124" s="189"/>
      <c r="D124" s="145"/>
      <c r="E124" s="138"/>
    </row>
    <row r="125" spans="2:5" ht="15.75" thickBot="1" x14ac:dyDescent="0.3">
      <c r="B125" s="139" t="s">
        <v>29</v>
      </c>
      <c r="C125" s="140"/>
      <c r="D125" s="150"/>
      <c r="E125" s="142"/>
    </row>
    <row r="126" spans="2:5" x14ac:dyDescent="0.25">
      <c r="B126" s="143" t="s">
        <v>241</v>
      </c>
      <c r="C126" s="187"/>
      <c r="D126" s="145">
        <v>0</v>
      </c>
      <c r="E126" s="138">
        <v>0</v>
      </c>
    </row>
    <row r="127" spans="2:5" ht="15.75" thickBot="1" x14ac:dyDescent="0.3">
      <c r="B127" s="143"/>
      <c r="C127" s="187"/>
      <c r="D127" s="147">
        <f>SUM(D126)</f>
        <v>0</v>
      </c>
      <c r="E127" s="147">
        <f>SUM(E126)</f>
        <v>0</v>
      </c>
    </row>
    <row r="128" spans="2:5" ht="15.75" thickTop="1" x14ac:dyDescent="0.25">
      <c r="B128" s="143"/>
      <c r="C128" s="187"/>
      <c r="D128" s="145"/>
      <c r="E128" s="138"/>
    </row>
    <row r="129" spans="2:5" ht="15.75" thickBot="1" x14ac:dyDescent="0.3">
      <c r="B129" s="149" t="s">
        <v>242</v>
      </c>
      <c r="C129" s="189"/>
      <c r="D129" s="145"/>
      <c r="E129" s="138"/>
    </row>
    <row r="130" spans="2:5" ht="15.75" thickBot="1" x14ac:dyDescent="0.3">
      <c r="B130" s="139" t="s">
        <v>29</v>
      </c>
      <c r="C130" s="140"/>
      <c r="D130" s="150"/>
      <c r="E130" s="142"/>
    </row>
    <row r="131" spans="2:5" x14ac:dyDescent="0.25">
      <c r="B131" s="178"/>
      <c r="C131" s="187" t="s">
        <v>243</v>
      </c>
      <c r="D131" s="179"/>
      <c r="E131" s="180"/>
    </row>
    <row r="132" spans="2:5" x14ac:dyDescent="0.25">
      <c r="B132" s="143" t="s">
        <v>26</v>
      </c>
      <c r="C132" s="187"/>
      <c r="D132" s="181"/>
      <c r="E132" s="182">
        <v>711</v>
      </c>
    </row>
    <row r="133" spans="2:5" x14ac:dyDescent="0.25">
      <c r="B133" s="143" t="s">
        <v>64</v>
      </c>
      <c r="C133" s="187" t="s">
        <v>244</v>
      </c>
      <c r="D133" s="181"/>
      <c r="E133" s="138">
        <v>0</v>
      </c>
    </row>
    <row r="134" spans="2:5" x14ac:dyDescent="0.25">
      <c r="B134" s="143" t="s">
        <v>65</v>
      </c>
      <c r="C134" s="187"/>
      <c r="D134" s="181"/>
      <c r="E134" s="138">
        <v>0</v>
      </c>
    </row>
    <row r="135" spans="2:5" x14ac:dyDescent="0.25">
      <c r="B135" s="143" t="s">
        <v>66</v>
      </c>
      <c r="C135" s="187"/>
      <c r="D135" s="181"/>
      <c r="E135" s="182">
        <v>120</v>
      </c>
    </row>
    <row r="136" spans="2:5" x14ac:dyDescent="0.25">
      <c r="B136" s="143" t="s">
        <v>67</v>
      </c>
      <c r="C136" s="187"/>
      <c r="D136" s="181">
        <v>0</v>
      </c>
      <c r="E136" s="182">
        <v>0</v>
      </c>
    </row>
    <row r="137" spans="2:5" ht="15.75" thickBot="1" x14ac:dyDescent="0.3">
      <c r="B137" s="143"/>
      <c r="C137" s="187"/>
      <c r="D137" s="145"/>
      <c r="E137" s="182"/>
    </row>
    <row r="138" spans="2:5" ht="15.75" thickBot="1" x14ac:dyDescent="0.3">
      <c r="B138" s="183" t="s">
        <v>4</v>
      </c>
      <c r="C138" s="184"/>
      <c r="D138" s="185">
        <f>SUM(D131:D136)</f>
        <v>0</v>
      </c>
      <c r="E138" s="186">
        <f>SUM(E131:E136)</f>
        <v>831</v>
      </c>
    </row>
  </sheetData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BS</vt:lpstr>
      <vt:lpstr>Pl tally</vt:lpstr>
      <vt:lpstr>BS_tally</vt:lpstr>
      <vt:lpstr>Notes-old</vt:lpstr>
      <vt:lpstr>P&amp;L</vt:lpstr>
      <vt:lpstr>Trial Balance</vt:lpstr>
      <vt:lpstr>NOTES</vt:lpstr>
      <vt:lpstr>NOTES!Print_Titles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RamXcodeSystem</dc:creator>
  <cp:lastModifiedBy>ARUL</cp:lastModifiedBy>
  <dcterms:created xsi:type="dcterms:W3CDTF">2021-12-27T06:15:42Z</dcterms:created>
  <dcterms:modified xsi:type="dcterms:W3CDTF">2022-01-06T17:40:55Z</dcterms:modified>
</cp:coreProperties>
</file>