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ent\DATAS\SOLLU PRIVATE LIMITED\2021-22\12 MAR 2022\"/>
    </mc:Choice>
  </mc:AlternateContent>
  <xr:revisionPtr revIDLastSave="0" documentId="13_ncr:1_{3B0F5A19-03CF-4BBC-A7EF-877532DF1E6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R-22 SALES" sheetId="2" r:id="rId1"/>
    <sheet name="credit note" sheetId="3" r:id="rId2"/>
    <sheet name="Sheet1" sheetId="1" r:id="rId3"/>
  </sheets>
  <definedNames>
    <definedName name="_xlnm._FilterDatabase" localSheetId="0" hidden="1">'MAR-22 SALES'!$A$2:$S$22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1" i="2" l="1"/>
  <c r="N31" i="2"/>
  <c r="P31" i="2" s="1"/>
  <c r="Q31" i="2" s="1"/>
  <c r="M31" i="2"/>
  <c r="L31" i="2"/>
  <c r="M30" i="2"/>
  <c r="N30" i="2" s="1"/>
  <c r="L30" i="2"/>
  <c r="O30" i="2" s="1"/>
  <c r="O29" i="2"/>
  <c r="M29" i="2"/>
  <c r="N29" i="2" s="1"/>
  <c r="L29" i="2"/>
  <c r="O28" i="2"/>
  <c r="L28" i="2"/>
  <c r="M28" i="2" s="1"/>
  <c r="N28" i="2" s="1"/>
  <c r="O27" i="2"/>
  <c r="L27" i="2"/>
  <c r="M27" i="2" s="1"/>
  <c r="O26" i="2"/>
  <c r="L26" i="2"/>
  <c r="M26" i="2" s="1"/>
  <c r="O25" i="2"/>
  <c r="M25" i="2"/>
  <c r="L25" i="2"/>
  <c r="O24" i="2"/>
  <c r="M24" i="2"/>
  <c r="L24" i="2"/>
  <c r="O23" i="2"/>
  <c r="L23" i="2"/>
  <c r="M23" i="2" s="1"/>
  <c r="P30" i="2" l="1"/>
  <c r="Q30" i="2" s="1"/>
  <c r="P29" i="2"/>
  <c r="Q29" i="2" s="1"/>
  <c r="P23" i="2"/>
  <c r="Q23" i="2" s="1"/>
  <c r="N23" i="2"/>
  <c r="N27" i="2"/>
  <c r="P27" i="2" s="1"/>
  <c r="Q27" i="2" s="1"/>
  <c r="N26" i="2"/>
  <c r="P26" i="2"/>
  <c r="Q26" i="2" s="1"/>
  <c r="N25" i="2"/>
  <c r="P25" i="2" s="1"/>
  <c r="Q25" i="2" s="1"/>
  <c r="N24" i="2"/>
  <c r="P24" i="2" s="1"/>
  <c r="Q24" i="2" s="1"/>
  <c r="P28" i="2"/>
  <c r="Q28" i="2" s="1"/>
  <c r="R5" i="3"/>
  <c r="K5" i="3"/>
  <c r="J5" i="3"/>
  <c r="I5" i="3"/>
  <c r="H5" i="3"/>
  <c r="G5" i="3"/>
  <c r="F5" i="3"/>
  <c r="O3" i="3"/>
  <c r="O5" i="3" s="1"/>
  <c r="L3" i="3"/>
  <c r="M3" i="3" s="1"/>
  <c r="M5" i="3" s="1"/>
  <c r="O22" i="2"/>
  <c r="L22" i="2"/>
  <c r="M22" i="2" s="1"/>
  <c r="L21" i="2"/>
  <c r="M21" i="2" s="1"/>
  <c r="L20" i="2"/>
  <c r="O20" i="2" s="1"/>
  <c r="L19" i="2"/>
  <c r="O19" i="2" s="1"/>
  <c r="L18" i="2"/>
  <c r="M18" i="2" s="1"/>
  <c r="L17" i="2"/>
  <c r="M17" i="2" s="1"/>
  <c r="L16" i="2"/>
  <c r="M16" i="2" s="1"/>
  <c r="L15" i="2"/>
  <c r="M15" i="2" s="1"/>
  <c r="O14" i="2"/>
  <c r="L14" i="2"/>
  <c r="M14" i="2" s="1"/>
  <c r="O13" i="2"/>
  <c r="L13" i="2"/>
  <c r="M13" i="2" s="1"/>
  <c r="L12" i="2"/>
  <c r="M12" i="2" s="1"/>
  <c r="L11" i="2"/>
  <c r="M11" i="2" s="1"/>
  <c r="O10" i="2"/>
  <c r="L10" i="2"/>
  <c r="M10" i="2" s="1"/>
  <c r="O9" i="2"/>
  <c r="L9" i="2"/>
  <c r="O8" i="2"/>
  <c r="L8" i="2"/>
  <c r="M8" i="2" s="1"/>
  <c r="O7" i="2"/>
  <c r="L7" i="2"/>
  <c r="M7" i="2" s="1"/>
  <c r="O6" i="2"/>
  <c r="L6" i="2"/>
  <c r="M6" i="2" s="1"/>
  <c r="O5" i="2"/>
  <c r="L5" i="2"/>
  <c r="M5" i="2" s="1"/>
  <c r="O4" i="2"/>
  <c r="L4" i="2"/>
  <c r="M4" i="2" s="1"/>
  <c r="O3" i="2"/>
  <c r="L3" i="2"/>
  <c r="M3" i="2" s="1"/>
  <c r="O18" i="2" l="1"/>
  <c r="O11" i="2"/>
  <c r="O12" i="2"/>
  <c r="O15" i="2"/>
  <c r="O21" i="2"/>
  <c r="O17" i="2"/>
  <c r="M19" i="2"/>
  <c r="N19" i="2" s="1"/>
  <c r="O16" i="2"/>
  <c r="M20" i="2"/>
  <c r="N20" i="2" s="1"/>
  <c r="L5" i="3"/>
  <c r="M9" i="2"/>
  <c r="N3" i="3"/>
  <c r="N5" i="3" s="1"/>
  <c r="N17" i="2"/>
  <c r="N18" i="2"/>
  <c r="N5" i="2"/>
  <c r="P5" i="2" s="1"/>
  <c r="Q5" i="2" s="1"/>
  <c r="N7" i="2"/>
  <c r="P7" i="2" s="1"/>
  <c r="Q7" i="2" s="1"/>
  <c r="N11" i="2"/>
  <c r="N13" i="2"/>
  <c r="P13" i="2" s="1"/>
  <c r="Q13" i="2" s="1"/>
  <c r="N15" i="2"/>
  <c r="N21" i="2"/>
  <c r="N6" i="2"/>
  <c r="P6" i="2" s="1"/>
  <c r="Q6" i="2" s="1"/>
  <c r="N10" i="2"/>
  <c r="P10" i="2" s="1"/>
  <c r="Q10" i="2" s="1"/>
  <c r="N16" i="2"/>
  <c r="N22" i="2"/>
  <c r="P22" i="2" s="1"/>
  <c r="Q22" i="2" s="1"/>
  <c r="N4" i="2"/>
  <c r="P4" i="2" s="1"/>
  <c r="Q4" i="2" s="1"/>
  <c r="N8" i="2"/>
  <c r="P8" i="2" s="1"/>
  <c r="Q8" i="2" s="1"/>
  <c r="N12" i="2"/>
  <c r="N14" i="2"/>
  <c r="P14" i="2" s="1"/>
  <c r="Q14" i="2" s="1"/>
  <c r="N3" i="2"/>
  <c r="H30" i="1"/>
  <c r="I30" i="1"/>
  <c r="K30" i="1" s="1"/>
  <c r="L30" i="1" s="1"/>
  <c r="H29" i="1"/>
  <c r="I29" i="1"/>
  <c r="K29" i="1" s="1"/>
  <c r="L29" i="1" s="1"/>
  <c r="H28" i="1"/>
  <c r="I28" i="1"/>
  <c r="K28" i="1" s="1"/>
  <c r="L28" i="1" s="1"/>
  <c r="H27" i="1"/>
  <c r="I27" i="1"/>
  <c r="K27" i="1" s="1"/>
  <c r="L27" i="1" s="1"/>
  <c r="H26" i="1"/>
  <c r="I26" i="1"/>
  <c r="K26" i="1" s="1"/>
  <c r="L26" i="1" s="1"/>
  <c r="H25" i="1"/>
  <c r="I25" i="1"/>
  <c r="K25" i="1" s="1"/>
  <c r="L25" i="1" s="1"/>
  <c r="H24" i="1"/>
  <c r="I24" i="1"/>
  <c r="K24" i="1" s="1"/>
  <c r="L24" i="1" s="1"/>
  <c r="H23" i="1"/>
  <c r="I23" i="1"/>
  <c r="K23" i="1" s="1"/>
  <c r="L23" i="1" s="1"/>
  <c r="H10" i="1"/>
  <c r="I10" i="1"/>
  <c r="K10" i="1" s="1"/>
  <c r="L10" i="1" s="1"/>
  <c r="H22" i="1"/>
  <c r="I22" i="1"/>
  <c r="K22" i="1" s="1"/>
  <c r="L22" i="1" s="1"/>
  <c r="H21" i="1"/>
  <c r="I21" i="1"/>
  <c r="K21" i="1" s="1"/>
  <c r="L21" i="1" s="1"/>
  <c r="H20" i="1"/>
  <c r="I20" i="1"/>
  <c r="K20" i="1" s="1"/>
  <c r="L20" i="1" s="1"/>
  <c r="H19" i="1"/>
  <c r="I19" i="1"/>
  <c r="K19" i="1" s="1"/>
  <c r="L19" i="1" s="1"/>
  <c r="H18" i="1"/>
  <c r="I18" i="1"/>
  <c r="K18" i="1" s="1"/>
  <c r="L18" i="1" s="1"/>
  <c r="H17" i="1"/>
  <c r="I17" i="1"/>
  <c r="K17" i="1" s="1"/>
  <c r="L17" i="1" s="1"/>
  <c r="H16" i="1"/>
  <c r="I16" i="1"/>
  <c r="K16" i="1" s="1"/>
  <c r="L16" i="1" s="1"/>
  <c r="H15" i="1"/>
  <c r="I15" i="1"/>
  <c r="K15" i="1" s="1"/>
  <c r="L15" i="1" s="1"/>
  <c r="H14" i="1"/>
  <c r="I14" i="1"/>
  <c r="K14" i="1" s="1"/>
  <c r="L14" i="1" s="1"/>
  <c r="H13" i="1"/>
  <c r="I13" i="1"/>
  <c r="K13" i="1" s="1"/>
  <c r="L13" i="1" s="1"/>
  <c r="H12" i="1"/>
  <c r="I12" i="1"/>
  <c r="K12" i="1" s="1"/>
  <c r="L12" i="1" s="1"/>
  <c r="H11" i="1"/>
  <c r="I11" i="1"/>
  <c r="K11" i="1" s="1"/>
  <c r="L11" i="1" s="1"/>
  <c r="H9" i="1"/>
  <c r="I9" i="1"/>
  <c r="K9" i="1" s="1"/>
  <c r="L9" i="1" s="1"/>
  <c r="H8" i="1"/>
  <c r="I8" i="1"/>
  <c r="K8" i="1" s="1"/>
  <c r="L8" i="1" s="1"/>
  <c r="H7" i="1"/>
  <c r="I7" i="1"/>
  <c r="K7" i="1" s="1"/>
  <c r="L7" i="1" s="1"/>
  <c r="H6" i="1"/>
  <c r="I6" i="1"/>
  <c r="K6" i="1" s="1"/>
  <c r="L6" i="1" s="1"/>
  <c r="I5" i="1"/>
  <c r="H5" i="1"/>
  <c r="K5" i="1" s="1"/>
  <c r="L5" i="1" s="1"/>
  <c r="I4" i="1"/>
  <c r="H4" i="1"/>
  <c r="K4" i="1" s="1"/>
  <c r="L4" i="1" s="1"/>
  <c r="I3" i="1"/>
  <c r="H3" i="1"/>
  <c r="K3" i="1" s="1"/>
  <c r="L3" i="1" s="1"/>
  <c r="I2" i="1"/>
  <c r="H2" i="1"/>
  <c r="K2" i="1" s="1"/>
  <c r="L2" i="1" s="1"/>
  <c r="P15" i="2" l="1"/>
  <c r="Q15" i="2" s="1"/>
  <c r="P18" i="2"/>
  <c r="Q18" i="2" s="1"/>
  <c r="P11" i="2"/>
  <c r="Q11" i="2" s="1"/>
  <c r="P12" i="2"/>
  <c r="Q12" i="2" s="1"/>
  <c r="P16" i="2"/>
  <c r="Q16" i="2" s="1"/>
  <c r="P21" i="2"/>
  <c r="Q21" i="2" s="1"/>
  <c r="P19" i="2"/>
  <c r="Q19" i="2" s="1"/>
  <c r="L37" i="2"/>
  <c r="L41" i="2" s="1"/>
  <c r="P17" i="2"/>
  <c r="Q17" i="2" s="1"/>
  <c r="K37" i="2"/>
  <c r="K41" i="2" s="1"/>
  <c r="P20" i="2"/>
  <c r="Q20" i="2" s="1"/>
  <c r="N9" i="2"/>
  <c r="J37" i="2" s="1"/>
  <c r="J41" i="2" s="1"/>
  <c r="P3" i="3"/>
  <c r="P3" i="2"/>
  <c r="M41" i="2" l="1"/>
  <c r="P9" i="2"/>
  <c r="Q9" i="2" s="1"/>
  <c r="Q3" i="3"/>
  <c r="Q5" i="3" s="1"/>
  <c r="P5" i="3"/>
  <c r="Q3" i="2"/>
</calcChain>
</file>

<file path=xl/sharedStrings.xml><?xml version="1.0" encoding="utf-8"?>
<sst xmlns="http://schemas.openxmlformats.org/spreadsheetml/2006/main" count="322" uniqueCount="160">
  <si>
    <t>PERIOD</t>
  </si>
  <si>
    <t>BILL NO</t>
  </si>
  <si>
    <t>DATE</t>
  </si>
  <si>
    <t>GST NO</t>
  </si>
  <si>
    <t>PARTY NAME</t>
  </si>
  <si>
    <t>INVOICE VALUE</t>
  </si>
  <si>
    <t>TAXABLE VALUE</t>
  </si>
  <si>
    <t>CGST</t>
  </si>
  <si>
    <t>SGST</t>
  </si>
  <si>
    <t>IGST</t>
  </si>
  <si>
    <t>TOTAL</t>
  </si>
  <si>
    <t>DIFFERENCE</t>
  </si>
  <si>
    <t>122021</t>
  </si>
  <si>
    <t>33AALCA5264C1ZY</t>
  </si>
  <si>
    <t>2021-00182</t>
  </si>
  <si>
    <t>ALMAA HERBAL NATURE PVT LTD</t>
  </si>
  <si>
    <t>2021-00183</t>
  </si>
  <si>
    <t>MEDISCAN SYSTEMS</t>
  </si>
  <si>
    <t>33AADPS5126L2ZK</t>
  </si>
  <si>
    <t>2021-00184</t>
  </si>
  <si>
    <t>33AAACD3886G1ZQ</t>
  </si>
  <si>
    <t>LIFELINE INSTITUTE OF MINIMAL ACCESS</t>
  </si>
  <si>
    <t>2021-00185</t>
  </si>
  <si>
    <t>KUMARAN HOSPITALS</t>
  </si>
  <si>
    <t>33AAACK4398L1Z7</t>
  </si>
  <si>
    <t>2021-00186</t>
  </si>
  <si>
    <t>33ABSFS3370C1Z6</t>
  </si>
  <si>
    <t>LOTUS HOSPITALS AND RESEARCH CENTRE LIMITED</t>
  </si>
  <si>
    <t>2021-00187</t>
  </si>
  <si>
    <t>33AABCG8283F1ZN</t>
  </si>
  <si>
    <t>GANGA MEDICAL CENTRE AND HOSPITALS PVT LTD</t>
  </si>
  <si>
    <t>2021-00188</t>
  </si>
  <si>
    <t>33</t>
  </si>
  <si>
    <t>GBR HOSPITALS</t>
  </si>
  <si>
    <t>2021-00189</t>
  </si>
  <si>
    <t>KALYANI KIDNEY CARE CENTRE</t>
  </si>
  <si>
    <t>2021-00190</t>
  </si>
  <si>
    <t>2021-00191</t>
  </si>
  <si>
    <t>33ADTPA4363L1ZC</t>
  </si>
  <si>
    <t>HEALTH TRAVELLERS WORLDWIDE</t>
  </si>
  <si>
    <t>2021-00192</t>
  </si>
  <si>
    <t>33AAGCS7670D1ZD</t>
  </si>
  <si>
    <t>SRIJAI AUTOS PRIVATE LIMITED</t>
  </si>
  <si>
    <t>2021-00193</t>
  </si>
  <si>
    <t>AKSHAYA FERTILITY CENTRE</t>
  </si>
  <si>
    <t>2021-00194</t>
  </si>
  <si>
    <t>SUDHA MULTISPECIALITY HOSPITAL</t>
  </si>
  <si>
    <t>2021-00195</t>
  </si>
  <si>
    <t>33AAOCS4318N1ZX</t>
  </si>
  <si>
    <t>SEETHAPATHY CLINIC AND HOSPITAL PVT LTD</t>
  </si>
  <si>
    <t>2021-00196</t>
  </si>
  <si>
    <t>36AADCO1515C1Z0</t>
  </si>
  <si>
    <t>ORIGIN FERTILITY CLINIC &amp; RESEARCH CENTRE</t>
  </si>
  <si>
    <t>2021-00197</t>
  </si>
  <si>
    <t>33AAAFN4461E1ZP</t>
  </si>
  <si>
    <t>NAVILU MARBLES</t>
  </si>
  <si>
    <t>2021-00198</t>
  </si>
  <si>
    <t>2021-00199</t>
  </si>
  <si>
    <t>33AARCA8239P1ZW</t>
  </si>
  <si>
    <t>ABHASA WELLNESS RETREAT PRIVATE LIMITED</t>
  </si>
  <si>
    <t>2021-00200</t>
  </si>
  <si>
    <t>33AZEPA3910C3Z8</t>
  </si>
  <si>
    <t>SKYROUTE WORLDWIDE</t>
  </si>
  <si>
    <t>2021-00201</t>
  </si>
  <si>
    <t>33ABPFA2327Q1Z3</t>
  </si>
  <si>
    <t>AARUDHRA ASSOCIATES</t>
  </si>
  <si>
    <t>2021-00202</t>
  </si>
  <si>
    <t>32 HEALTHCARE PRIVATE LIMITED</t>
  </si>
  <si>
    <t>ANNAI VELANKANNI MULTISPECIALITY HOSPITAL</t>
  </si>
  <si>
    <t>2021-00203</t>
  </si>
  <si>
    <t>33AANFV8148B1Z2</t>
  </si>
  <si>
    <t>VIHAA MULTI SPECIALITY HOSPITAL</t>
  </si>
  <si>
    <t>2021-00204</t>
  </si>
  <si>
    <t>29AABCR6600H1ZG</t>
  </si>
  <si>
    <t>RADIANT INFOSYSTEMS PVT LTD</t>
  </si>
  <si>
    <t>2021-00205</t>
  </si>
  <si>
    <t>33AABCG8302P2ZH</t>
  </si>
  <si>
    <t>GEM HOSPITAL AND RESEARCH CENTRE PRIVATE LIMITED</t>
  </si>
  <si>
    <t>2021-00206</t>
  </si>
  <si>
    <t>2021-00207</t>
  </si>
  <si>
    <t>2021-00208</t>
  </si>
  <si>
    <t>VBLIVE EDUTECH PVT LTD</t>
  </si>
  <si>
    <t>2021-00209</t>
  </si>
  <si>
    <t>2021-00210</t>
  </si>
  <si>
    <t>INVOICE NO</t>
  </si>
  <si>
    <t>INVOICE DATE</t>
  </si>
  <si>
    <t>GST NO OF PARTY</t>
  </si>
  <si>
    <t>PARTY NAME_Bill</t>
  </si>
  <si>
    <t>TOTAL INVOICE VALUE</t>
  </si>
  <si>
    <t>TAXABLE AMT</t>
  </si>
  <si>
    <t>NET GST</t>
  </si>
  <si>
    <t>TOTAL VALUE</t>
  </si>
  <si>
    <t>AMT. DIFFER</t>
  </si>
  <si>
    <t>REMARKS</t>
  </si>
  <si>
    <t>HSN CODE</t>
  </si>
  <si>
    <t>00440382</t>
  </si>
  <si>
    <t>012022</t>
  </si>
  <si>
    <t xml:space="preserve">29AABCR6600H1ZG_x000D_
</t>
  </si>
  <si>
    <t>33AAECJ5518R1Z4</t>
  </si>
  <si>
    <t xml:space="preserve">33AANFV8148B1Z2_x000D_
</t>
  </si>
  <si>
    <t xml:space="preserve">33AABCG8302P2ZH_x000D_
</t>
  </si>
  <si>
    <t>Kalyani Kidney Care Centre</t>
  </si>
  <si>
    <t>Annai Velankanni Multispeciality Hospital</t>
  </si>
  <si>
    <t>Seethapathy Clinic and Hospital Pvt Ltd</t>
  </si>
  <si>
    <t>Origin Fertility Clinic &amp; Research center</t>
  </si>
  <si>
    <t>Radiant Infosystems Ltd</t>
  </si>
  <si>
    <t>Jogo Health Pvt Ltd</t>
  </si>
  <si>
    <t>Viha Multispeciality Hospital</t>
  </si>
  <si>
    <t>Gem Hospital and Research Centre Private Limited</t>
  </si>
  <si>
    <t>Skyroute Worldwide</t>
  </si>
  <si>
    <t>SALES</t>
  </si>
  <si>
    <t>PURCHASE</t>
  </si>
  <si>
    <t>LATE  FEE</t>
  </si>
  <si>
    <t>PAYABLE AMOUNT</t>
  </si>
  <si>
    <t xml:space="preserve">33AANFB2127J1ZM_x000D_
</t>
  </si>
  <si>
    <t>VB Live Edutech Pvt Ltd</t>
  </si>
  <si>
    <t>Bloom Fertility and Healthcare Hospital</t>
  </si>
  <si>
    <t>032022</t>
  </si>
  <si>
    <t>2021-00262</t>
  </si>
  <si>
    <t>2021-00263</t>
  </si>
  <si>
    <t>2021-00264</t>
  </si>
  <si>
    <t>2021-00265</t>
  </si>
  <si>
    <t>2021-00266</t>
  </si>
  <si>
    <t>2021-00267</t>
  </si>
  <si>
    <t>2021-00268</t>
  </si>
  <si>
    <t>2021-00269</t>
  </si>
  <si>
    <t>2021-00270</t>
  </si>
  <si>
    <t>2021-00271</t>
  </si>
  <si>
    <t>2021-00272</t>
  </si>
  <si>
    <t>2021-00273</t>
  </si>
  <si>
    <t>2021-00274</t>
  </si>
  <si>
    <t>2021-00275</t>
  </si>
  <si>
    <t>2021-00276</t>
  </si>
  <si>
    <t>2021-00277</t>
  </si>
  <si>
    <t>2021-00278</t>
  </si>
  <si>
    <t>2021-00279</t>
  </si>
  <si>
    <t>2021-00280</t>
  </si>
  <si>
    <t>2021-00281</t>
  </si>
  <si>
    <t>2021-00282</t>
  </si>
  <si>
    <t>2021-00283</t>
  </si>
  <si>
    <t>2021-00284</t>
  </si>
  <si>
    <t>2021-00285</t>
  </si>
  <si>
    <t>2021-00286</t>
  </si>
  <si>
    <t>2021-00287</t>
  </si>
  <si>
    <t>2021-00288</t>
  </si>
  <si>
    <t>2021-00289</t>
  </si>
  <si>
    <t>2021-00290</t>
  </si>
  <si>
    <t>33AAOCS4318NIZX</t>
  </si>
  <si>
    <t>33AAACM2167K1ZK</t>
  </si>
  <si>
    <t>SUGAM HOSPITAL</t>
  </si>
  <si>
    <t>Dr Karunakaran S Spine Centre</t>
  </si>
  <si>
    <t>Kumaran Hospitals</t>
  </si>
  <si>
    <t>Lotus Hospital</t>
  </si>
  <si>
    <t>Ganga Medical Centre and Hospital Pvt Ltd</t>
  </si>
  <si>
    <t>32 Healthcare Private Limited</t>
  </si>
  <si>
    <t>Sudha Multi Speciality Hospital</t>
  </si>
  <si>
    <t>Navilu Marbels</t>
  </si>
  <si>
    <t>GG WELLNESS RETREATT PVT LTD</t>
  </si>
  <si>
    <t>ADITHYA SOFTWARE PVT. LTD.</t>
  </si>
  <si>
    <t>Social Focus.Org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</si>
</sst>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43" fontId="0" fillId="0" borderId="1" xfId="1" applyFont="1" applyBorder="1"/>
    <xf numFmtId="0" fontId="0" fillId="0" borderId="3" xfId="0" quotePrefix="1" applyBorder="1"/>
    <xf numFmtId="0" fontId="0" fillId="0" borderId="3" xfId="0" applyBorder="1"/>
    <xf numFmtId="14" fontId="0" fillId="0" borderId="3" xfId="0" applyNumberFormat="1" applyBorder="1"/>
    <xf numFmtId="43" fontId="0" fillId="0" borderId="3" xfId="1" applyFont="1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2" borderId="4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49" fontId="3" fillId="0" borderId="1" xfId="0" applyNumberFormat="1" applyFont="1" applyBorder="1" applyAlignment="1">
      <alignment vertical="top"/>
    </xf>
    <xf numFmtId="2" fontId="0" fillId="0" borderId="1" xfId="0" applyNumberFormat="1" applyBorder="1"/>
    <xf numFmtId="4" fontId="0" fillId="0" borderId="1" xfId="0" applyNumberFormat="1" applyBorder="1"/>
    <xf numFmtId="4" fontId="0" fillId="2" borderId="1" xfId="0" applyNumberFormat="1" applyFill="1" applyBorder="1"/>
    <xf numFmtId="0" fontId="0" fillId="0" borderId="1" xfId="0" quotePrefix="1" applyBorder="1" applyAlignment="1">
      <alignment horizontal="right"/>
    </xf>
    <xf numFmtId="4" fontId="2" fillId="0" borderId="1" xfId="0" applyNumberFormat="1" applyFont="1" applyBorder="1"/>
    <xf numFmtId="15" fontId="3" fillId="0" borderId="1" xfId="0" applyNumberFormat="1" applyFont="1" applyBorder="1" applyAlignment="1">
      <alignment horizontal="right" vertical="top"/>
    </xf>
    <xf numFmtId="2" fontId="2" fillId="0" borderId="3" xfId="0" applyNumberFormat="1" applyFont="1" applyBorder="1"/>
    <xf numFmtId="2" fontId="2" fillId="0" borderId="3" xfId="0" applyNumberFormat="1" applyFont="1" applyBorder="1" applyAlignment="1">
      <alignment horizontal="center"/>
    </xf>
    <xf numFmtId="2" fontId="2" fillId="0" borderId="1" xfId="0" applyNumberFormat="1" applyFont="1" applyBorder="1"/>
    <xf numFmtId="164" fontId="1" fillId="0" borderId="1" xfId="1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64" fontId="4" fillId="0" borderId="1" xfId="0" applyNumberFormat="1" applyFont="1" applyBorder="1"/>
    <xf numFmtId="164" fontId="5" fillId="3" borderId="1" xfId="0" applyNumberFormat="1" applyFont="1" applyFill="1" applyBorder="1"/>
    <xf numFmtId="0" fontId="0" fillId="0" borderId="1" xfId="0" applyFill="1" applyBorder="1"/>
    <xf numFmtId="15" fontId="0" fillId="0" borderId="1" xfId="0" applyNumberFormat="1" applyBorder="1"/>
    <xf numFmtId="43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>
      <pane ySplit="2" topLeftCell="A15" activePane="bottomLeft" state="frozen"/>
      <selection pane="bottomLeft" activeCell="E2" sqref="E2:E32"/>
    </sheetView>
  </sheetViews>
  <sheetFormatPr defaultRowHeight="15" x14ac:dyDescent="0.25"/>
  <cols>
    <col min="1" max="1" width="7.5703125" bestFit="1" customWidth="1"/>
    <col min="2" max="2" width="11.7109375" bestFit="1" customWidth="1"/>
    <col min="3" max="3" width="13.5703125" bestFit="1" customWidth="1"/>
    <col min="4" max="4" width="18.42578125" bestFit="1" customWidth="1"/>
    <col min="5" max="5" width="51.7109375" bestFit="1" customWidth="1"/>
    <col min="6" max="6" width="21" bestFit="1" customWidth="1"/>
    <col min="7" max="8" width="13.42578125" bestFit="1" customWidth="1"/>
    <col min="9" max="9" width="18" bestFit="1" customWidth="1"/>
    <col min="10" max="11" width="13.42578125" bestFit="1" customWidth="1"/>
    <col min="12" max="14" width="10.7109375" bestFit="1" customWidth="1"/>
    <col min="15" max="15" width="9.140625" bestFit="1" customWidth="1"/>
    <col min="16" max="16" width="12.85546875" bestFit="1" customWidth="1"/>
    <col min="17" max="17" width="12.140625" bestFit="1" customWidth="1"/>
    <col min="18" max="18" width="9.5703125" bestFit="1" customWidth="1"/>
    <col min="19" max="19" width="10" bestFit="1" customWidth="1"/>
  </cols>
  <sheetData>
    <row r="1" spans="1:19" s="10" customFormat="1" x14ac:dyDescent="0.25">
      <c r="B1" s="11"/>
      <c r="C1" s="12"/>
      <c r="D1" s="12"/>
      <c r="E1" s="13"/>
      <c r="G1" s="13">
        <v>0</v>
      </c>
      <c r="H1" s="13">
        <v>5</v>
      </c>
      <c r="I1" s="13">
        <v>12</v>
      </c>
      <c r="J1" s="13">
        <v>18</v>
      </c>
      <c r="K1" s="13">
        <v>28</v>
      </c>
      <c r="L1" s="13"/>
      <c r="M1" s="13"/>
      <c r="N1" s="13"/>
      <c r="O1" s="13"/>
      <c r="P1" s="13"/>
      <c r="Q1" s="13"/>
      <c r="S1" s="12"/>
    </row>
    <row r="2" spans="1:19" s="17" customFormat="1" x14ac:dyDescent="0.25">
      <c r="A2" s="14" t="s">
        <v>0</v>
      </c>
      <c r="B2" s="15" t="s">
        <v>84</v>
      </c>
      <c r="C2" s="15" t="s">
        <v>85</v>
      </c>
      <c r="D2" s="15" t="s">
        <v>86</v>
      </c>
      <c r="E2" s="15" t="s">
        <v>87</v>
      </c>
      <c r="F2" s="15" t="s">
        <v>88</v>
      </c>
      <c r="G2" s="15" t="s">
        <v>89</v>
      </c>
      <c r="H2" s="15" t="s">
        <v>89</v>
      </c>
      <c r="I2" s="15" t="s">
        <v>89</v>
      </c>
      <c r="J2" s="15" t="s">
        <v>89</v>
      </c>
      <c r="K2" s="15" t="s">
        <v>89</v>
      </c>
      <c r="L2" s="16" t="s">
        <v>90</v>
      </c>
      <c r="M2" s="16" t="s">
        <v>8</v>
      </c>
      <c r="N2" s="16" t="s">
        <v>7</v>
      </c>
      <c r="O2" s="16" t="s">
        <v>9</v>
      </c>
      <c r="P2" s="16" t="s">
        <v>91</v>
      </c>
      <c r="Q2" s="16" t="s">
        <v>92</v>
      </c>
      <c r="R2" s="15" t="s">
        <v>93</v>
      </c>
      <c r="S2" s="15" t="s">
        <v>94</v>
      </c>
    </row>
    <row r="3" spans="1:19" x14ac:dyDescent="0.25">
      <c r="A3" s="2" t="s">
        <v>117</v>
      </c>
      <c r="B3" s="1" t="s">
        <v>118</v>
      </c>
      <c r="C3" s="24">
        <v>44622</v>
      </c>
      <c r="D3" s="1" t="s">
        <v>20</v>
      </c>
      <c r="E3" s="1" t="s">
        <v>21</v>
      </c>
      <c r="F3" s="4">
        <v>25000</v>
      </c>
      <c r="G3" s="19"/>
      <c r="H3" s="19"/>
      <c r="I3" s="19"/>
      <c r="J3" s="4">
        <v>21186.5</v>
      </c>
      <c r="K3" s="19"/>
      <c r="L3" s="21">
        <f t="shared" ref="L3" si="0">+(H3*$H$1/100)+(I3*$I$1/100)+(J3*$J$1/100)+(K3*$K$1/100)</f>
        <v>3813.57</v>
      </c>
      <c r="M3" s="21">
        <f t="shared" ref="M3:M4" si="1">+IF(VALUE(LEFT(D3,2))=33,L3/2,0)</f>
        <v>1906.7850000000001</v>
      </c>
      <c r="N3" s="21">
        <f t="shared" ref="N3" si="2">+M3</f>
        <v>1906.7850000000001</v>
      </c>
      <c r="O3" s="21">
        <f t="shared" ref="O3" si="3">+IF(VALUE(LEFT(D3,2))=33,0,L3)</f>
        <v>0</v>
      </c>
      <c r="P3" s="21">
        <f t="shared" ref="P3" si="4">SUM(G3:K3)+M3+N3+O3</f>
        <v>25000.07</v>
      </c>
      <c r="Q3" s="21">
        <f t="shared" ref="Q3" si="5">+F3-P3</f>
        <v>-6.9999999999708962E-2</v>
      </c>
      <c r="R3" s="1"/>
      <c r="S3" s="22" t="s">
        <v>95</v>
      </c>
    </row>
    <row r="4" spans="1:19" x14ac:dyDescent="0.25">
      <c r="A4" s="2" t="s">
        <v>117</v>
      </c>
      <c r="B4" s="1" t="s">
        <v>119</v>
      </c>
      <c r="C4" s="24">
        <v>44622</v>
      </c>
      <c r="D4" s="2" t="s">
        <v>100</v>
      </c>
      <c r="E4" s="1" t="s">
        <v>108</v>
      </c>
      <c r="F4" s="4">
        <v>354000</v>
      </c>
      <c r="G4" s="1"/>
      <c r="H4" s="1"/>
      <c r="I4" s="1"/>
      <c r="J4" s="4">
        <v>300000</v>
      </c>
      <c r="K4" s="1"/>
      <c r="L4" s="21">
        <f t="shared" ref="L4:L22" si="6">+(H4*$H$1/100)+(I4*$I$1/100)+(J4*$J$1/100)+(K4*$K$1/100)</f>
        <v>54000</v>
      </c>
      <c r="M4" s="21">
        <f t="shared" si="1"/>
        <v>27000</v>
      </c>
      <c r="N4" s="21">
        <f t="shared" ref="N4:N22" si="7">+M4</f>
        <v>27000</v>
      </c>
      <c r="O4" s="21">
        <f t="shared" ref="O4:O22" si="8">+IF(VALUE(LEFT(D4,2))=33,0,L4)</f>
        <v>0</v>
      </c>
      <c r="P4" s="21">
        <f t="shared" ref="P4:P22" si="9">SUM(G4:K4)+M4+N4+O4</f>
        <v>354000</v>
      </c>
      <c r="Q4" s="21">
        <f t="shared" ref="Q4:Q22" si="10">+F4-P4</f>
        <v>0</v>
      </c>
      <c r="R4" s="1"/>
      <c r="S4" s="22" t="s">
        <v>95</v>
      </c>
    </row>
    <row r="5" spans="1:19" x14ac:dyDescent="0.25">
      <c r="A5" s="2" t="s">
        <v>117</v>
      </c>
      <c r="B5" s="1" t="s">
        <v>120</v>
      </c>
      <c r="C5" s="24">
        <v>44622</v>
      </c>
      <c r="D5" s="2" t="s">
        <v>32</v>
      </c>
      <c r="E5" s="1" t="s">
        <v>33</v>
      </c>
      <c r="F5" s="4">
        <v>5900</v>
      </c>
      <c r="G5" s="1"/>
      <c r="H5" s="1"/>
      <c r="I5" s="1"/>
      <c r="J5" s="4">
        <v>5000</v>
      </c>
      <c r="K5" s="1"/>
      <c r="L5" s="21">
        <f t="shared" si="6"/>
        <v>900</v>
      </c>
      <c r="M5" s="21">
        <f t="shared" ref="M5:M22" si="11">+IF(VALUE(LEFT(D5,2))=33,L5/2,0)</f>
        <v>450</v>
      </c>
      <c r="N5" s="21">
        <f t="shared" si="7"/>
        <v>450</v>
      </c>
      <c r="O5" s="21">
        <f t="shared" si="8"/>
        <v>0</v>
      </c>
      <c r="P5" s="21">
        <f t="shared" si="9"/>
        <v>5900</v>
      </c>
      <c r="Q5" s="21">
        <f t="shared" si="10"/>
        <v>0</v>
      </c>
      <c r="R5" s="1"/>
      <c r="S5" s="22" t="s">
        <v>95</v>
      </c>
    </row>
    <row r="6" spans="1:19" x14ac:dyDescent="0.25">
      <c r="A6" s="2" t="s">
        <v>117</v>
      </c>
      <c r="B6" s="1" t="s">
        <v>121</v>
      </c>
      <c r="C6" s="24">
        <v>44622</v>
      </c>
      <c r="D6" s="2" t="s">
        <v>32</v>
      </c>
      <c r="E6" s="1" t="s">
        <v>101</v>
      </c>
      <c r="F6" s="4">
        <v>10030</v>
      </c>
      <c r="G6" s="1"/>
      <c r="H6" s="1"/>
      <c r="I6" s="1"/>
      <c r="J6" s="4">
        <v>8500</v>
      </c>
      <c r="K6" s="1"/>
      <c r="L6" s="21">
        <f t="shared" si="6"/>
        <v>1530</v>
      </c>
      <c r="M6" s="21">
        <f t="shared" si="11"/>
        <v>765</v>
      </c>
      <c r="N6" s="21">
        <f t="shared" si="7"/>
        <v>765</v>
      </c>
      <c r="O6" s="21">
        <f t="shared" si="8"/>
        <v>0</v>
      </c>
      <c r="P6" s="21">
        <f t="shared" si="9"/>
        <v>10030</v>
      </c>
      <c r="Q6" s="21">
        <f t="shared" si="10"/>
        <v>0</v>
      </c>
      <c r="R6" s="1"/>
      <c r="S6" s="22" t="s">
        <v>95</v>
      </c>
    </row>
    <row r="7" spans="1:19" x14ac:dyDescent="0.25">
      <c r="A7" s="2" t="s">
        <v>117</v>
      </c>
      <c r="B7" s="1" t="s">
        <v>122</v>
      </c>
      <c r="C7" s="24">
        <v>44622</v>
      </c>
      <c r="D7" s="2" t="s">
        <v>32</v>
      </c>
      <c r="E7" s="1" t="s">
        <v>102</v>
      </c>
      <c r="F7" s="4">
        <v>8850</v>
      </c>
      <c r="G7" s="1"/>
      <c r="H7" s="1"/>
      <c r="I7" s="1"/>
      <c r="J7" s="4">
        <v>7500</v>
      </c>
      <c r="K7" s="1"/>
      <c r="L7" s="21">
        <f t="shared" si="6"/>
        <v>1350</v>
      </c>
      <c r="M7" s="21">
        <f t="shared" si="11"/>
        <v>675</v>
      </c>
      <c r="N7" s="21">
        <f t="shared" si="7"/>
        <v>675</v>
      </c>
      <c r="O7" s="21">
        <f t="shared" si="8"/>
        <v>0</v>
      </c>
      <c r="P7" s="21">
        <f t="shared" si="9"/>
        <v>8850</v>
      </c>
      <c r="Q7" s="21">
        <f t="shared" si="10"/>
        <v>0</v>
      </c>
      <c r="R7" s="1"/>
      <c r="S7" s="22" t="s">
        <v>95</v>
      </c>
    </row>
    <row r="8" spans="1:19" x14ac:dyDescent="0.25">
      <c r="A8" s="2" t="s">
        <v>117</v>
      </c>
      <c r="B8" s="1" t="s">
        <v>123</v>
      </c>
      <c r="C8" s="24">
        <v>44622</v>
      </c>
      <c r="D8" s="2" t="s">
        <v>32</v>
      </c>
      <c r="E8" s="33" t="s">
        <v>149</v>
      </c>
      <c r="F8" s="4">
        <v>24780</v>
      </c>
      <c r="G8" s="1"/>
      <c r="H8" s="1"/>
      <c r="I8" s="1"/>
      <c r="J8" s="4">
        <v>21000</v>
      </c>
      <c r="K8" s="1"/>
      <c r="L8" s="21">
        <f t="shared" si="6"/>
        <v>3780</v>
      </c>
      <c r="M8" s="21">
        <f t="shared" si="11"/>
        <v>1890</v>
      </c>
      <c r="N8" s="21">
        <f t="shared" si="7"/>
        <v>1890</v>
      </c>
      <c r="O8" s="21">
        <f t="shared" si="8"/>
        <v>0</v>
      </c>
      <c r="P8" s="21">
        <f t="shared" si="9"/>
        <v>24780</v>
      </c>
      <c r="Q8" s="21">
        <f t="shared" si="10"/>
        <v>0</v>
      </c>
      <c r="R8" s="1"/>
      <c r="S8" s="22" t="s">
        <v>95</v>
      </c>
    </row>
    <row r="9" spans="1:19" x14ac:dyDescent="0.25">
      <c r="A9" s="2" t="s">
        <v>117</v>
      </c>
      <c r="B9" s="1" t="s">
        <v>124</v>
      </c>
      <c r="C9" s="24">
        <v>44622</v>
      </c>
      <c r="D9" s="2" t="s">
        <v>147</v>
      </c>
      <c r="E9" s="1" t="s">
        <v>103</v>
      </c>
      <c r="F9" s="4">
        <v>27140</v>
      </c>
      <c r="G9" s="1"/>
      <c r="H9" s="1"/>
      <c r="I9" s="1"/>
      <c r="J9" s="4">
        <v>23000</v>
      </c>
      <c r="K9" s="1"/>
      <c r="L9" s="21">
        <f t="shared" si="6"/>
        <v>4140</v>
      </c>
      <c r="M9" s="21">
        <f t="shared" si="11"/>
        <v>2070</v>
      </c>
      <c r="N9" s="21">
        <f t="shared" si="7"/>
        <v>2070</v>
      </c>
      <c r="O9" s="21">
        <f t="shared" si="8"/>
        <v>0</v>
      </c>
      <c r="P9" s="21">
        <f t="shared" si="9"/>
        <v>27140</v>
      </c>
      <c r="Q9" s="21">
        <f t="shared" si="10"/>
        <v>0</v>
      </c>
      <c r="R9" s="1"/>
      <c r="S9" s="22" t="s">
        <v>95</v>
      </c>
    </row>
    <row r="10" spans="1:19" x14ac:dyDescent="0.25">
      <c r="A10" s="2" t="s">
        <v>117</v>
      </c>
      <c r="B10" s="1" t="s">
        <v>125</v>
      </c>
      <c r="C10" s="24">
        <v>44622</v>
      </c>
      <c r="D10" s="2" t="s">
        <v>51</v>
      </c>
      <c r="E10" s="1" t="s">
        <v>104</v>
      </c>
      <c r="F10" s="4">
        <v>18880</v>
      </c>
      <c r="G10" s="1"/>
      <c r="H10" s="1"/>
      <c r="I10" s="1"/>
      <c r="J10" s="4">
        <v>16000</v>
      </c>
      <c r="K10" s="1"/>
      <c r="L10" s="21">
        <f t="shared" si="6"/>
        <v>2880</v>
      </c>
      <c r="M10" s="21">
        <f t="shared" si="11"/>
        <v>0</v>
      </c>
      <c r="N10" s="21">
        <f t="shared" si="7"/>
        <v>0</v>
      </c>
      <c r="O10" s="21">
        <f t="shared" si="8"/>
        <v>2880</v>
      </c>
      <c r="P10" s="21">
        <f t="shared" si="9"/>
        <v>18880</v>
      </c>
      <c r="Q10" s="21">
        <f t="shared" si="10"/>
        <v>0</v>
      </c>
      <c r="R10" s="1"/>
      <c r="S10" s="22" t="s">
        <v>95</v>
      </c>
    </row>
    <row r="11" spans="1:19" x14ac:dyDescent="0.25">
      <c r="A11" s="2" t="s">
        <v>117</v>
      </c>
      <c r="B11" s="1" t="s">
        <v>126</v>
      </c>
      <c r="C11" s="24">
        <v>44622</v>
      </c>
      <c r="D11" s="2" t="s">
        <v>32</v>
      </c>
      <c r="E11" s="1" t="s">
        <v>150</v>
      </c>
      <c r="F11" s="4">
        <v>14160</v>
      </c>
      <c r="G11" s="1"/>
      <c r="H11" s="1"/>
      <c r="I11" s="1"/>
      <c r="J11" s="4">
        <v>12000</v>
      </c>
      <c r="K11" s="1"/>
      <c r="L11" s="21">
        <f t="shared" si="6"/>
        <v>2160</v>
      </c>
      <c r="M11" s="21">
        <f t="shared" si="11"/>
        <v>1080</v>
      </c>
      <c r="N11" s="21">
        <f t="shared" si="7"/>
        <v>1080</v>
      </c>
      <c r="O11" s="21">
        <f t="shared" si="8"/>
        <v>0</v>
      </c>
      <c r="P11" s="21">
        <f t="shared" si="9"/>
        <v>14160</v>
      </c>
      <c r="Q11" s="21">
        <f t="shared" si="10"/>
        <v>0</v>
      </c>
      <c r="R11" s="1"/>
      <c r="S11" s="22" t="s">
        <v>95</v>
      </c>
    </row>
    <row r="12" spans="1:19" x14ac:dyDescent="0.25">
      <c r="A12" s="2" t="s">
        <v>117</v>
      </c>
      <c r="B12" s="1" t="s">
        <v>127</v>
      </c>
      <c r="C12" s="24">
        <v>44628</v>
      </c>
      <c r="D12" s="1" t="s">
        <v>114</v>
      </c>
      <c r="E12" s="1" t="s">
        <v>116</v>
      </c>
      <c r="F12" s="4">
        <v>19064</v>
      </c>
      <c r="G12" s="1"/>
      <c r="H12" s="1"/>
      <c r="I12" s="1"/>
      <c r="J12" s="4">
        <v>16156</v>
      </c>
      <c r="K12" s="1"/>
      <c r="L12" s="21">
        <f t="shared" si="6"/>
        <v>2908.08</v>
      </c>
      <c r="M12" s="21">
        <f t="shared" si="11"/>
        <v>1454.04</v>
      </c>
      <c r="N12" s="21">
        <f t="shared" si="7"/>
        <v>1454.04</v>
      </c>
      <c r="O12" s="21">
        <f t="shared" si="8"/>
        <v>0</v>
      </c>
      <c r="P12" s="21">
        <f t="shared" si="9"/>
        <v>19064.080000000002</v>
      </c>
      <c r="Q12" s="21">
        <f t="shared" si="10"/>
        <v>-8.000000000174623E-2</v>
      </c>
      <c r="R12" s="1"/>
      <c r="S12" s="22" t="s">
        <v>95</v>
      </c>
    </row>
    <row r="13" spans="1:19" x14ac:dyDescent="0.25">
      <c r="A13" s="2" t="s">
        <v>117</v>
      </c>
      <c r="B13" s="1" t="s">
        <v>128</v>
      </c>
      <c r="C13" s="24">
        <v>44628</v>
      </c>
      <c r="D13" s="1" t="s">
        <v>32</v>
      </c>
      <c r="E13" s="1" t="s">
        <v>115</v>
      </c>
      <c r="F13" s="4">
        <v>66080</v>
      </c>
      <c r="G13" s="1"/>
      <c r="H13" s="1"/>
      <c r="I13" s="1"/>
      <c r="J13" s="4">
        <v>56000</v>
      </c>
      <c r="K13" s="1"/>
      <c r="L13" s="21">
        <f t="shared" si="6"/>
        <v>10080</v>
      </c>
      <c r="M13" s="21">
        <f t="shared" si="11"/>
        <v>5040</v>
      </c>
      <c r="N13" s="21">
        <f t="shared" si="7"/>
        <v>5040</v>
      </c>
      <c r="O13" s="21">
        <f t="shared" si="8"/>
        <v>0</v>
      </c>
      <c r="P13" s="21">
        <f t="shared" si="9"/>
        <v>66080</v>
      </c>
      <c r="Q13" s="21">
        <f t="shared" si="10"/>
        <v>0</v>
      </c>
      <c r="R13" s="1"/>
      <c r="S13" s="22" t="s">
        <v>95</v>
      </c>
    </row>
    <row r="14" spans="1:19" x14ac:dyDescent="0.25">
      <c r="A14" s="2" t="s">
        <v>117</v>
      </c>
      <c r="B14" s="1" t="s">
        <v>129</v>
      </c>
      <c r="C14" s="24">
        <v>44628</v>
      </c>
      <c r="D14" s="2" t="s">
        <v>24</v>
      </c>
      <c r="E14" s="1" t="s">
        <v>151</v>
      </c>
      <c r="F14" s="4">
        <v>120006</v>
      </c>
      <c r="G14" s="1"/>
      <c r="H14" s="1"/>
      <c r="I14" s="1"/>
      <c r="J14" s="4">
        <v>101700</v>
      </c>
      <c r="K14" s="1"/>
      <c r="L14" s="21">
        <f t="shared" si="6"/>
        <v>18306</v>
      </c>
      <c r="M14" s="21">
        <f t="shared" si="11"/>
        <v>9153</v>
      </c>
      <c r="N14" s="21">
        <f t="shared" si="7"/>
        <v>9153</v>
      </c>
      <c r="O14" s="21">
        <f t="shared" si="8"/>
        <v>0</v>
      </c>
      <c r="P14" s="21">
        <f t="shared" si="9"/>
        <v>120006</v>
      </c>
      <c r="Q14" s="21">
        <f t="shared" si="10"/>
        <v>0</v>
      </c>
      <c r="R14" s="1"/>
      <c r="S14" s="22" t="s">
        <v>95</v>
      </c>
    </row>
    <row r="15" spans="1:19" x14ac:dyDescent="0.25">
      <c r="A15" s="2" t="s">
        <v>117</v>
      </c>
      <c r="B15" s="1" t="s">
        <v>130</v>
      </c>
      <c r="C15" s="24">
        <v>44628</v>
      </c>
      <c r="D15" s="1" t="s">
        <v>26</v>
      </c>
      <c r="E15" s="1" t="s">
        <v>152</v>
      </c>
      <c r="F15" s="4">
        <v>81420</v>
      </c>
      <c r="G15" s="1"/>
      <c r="H15" s="1"/>
      <c r="I15" s="1"/>
      <c r="J15" s="4">
        <v>69000</v>
      </c>
      <c r="K15" s="1"/>
      <c r="L15" s="21">
        <f t="shared" si="6"/>
        <v>12420</v>
      </c>
      <c r="M15" s="21">
        <f t="shared" si="11"/>
        <v>6210</v>
      </c>
      <c r="N15" s="21">
        <f t="shared" si="7"/>
        <v>6210</v>
      </c>
      <c r="O15" s="21">
        <f t="shared" si="8"/>
        <v>0</v>
      </c>
      <c r="P15" s="21">
        <f t="shared" si="9"/>
        <v>81420</v>
      </c>
      <c r="Q15" s="21">
        <f t="shared" si="10"/>
        <v>0</v>
      </c>
      <c r="R15" s="1"/>
      <c r="S15" s="22" t="s">
        <v>95</v>
      </c>
    </row>
    <row r="16" spans="1:19" x14ac:dyDescent="0.25">
      <c r="A16" s="2" t="s">
        <v>117</v>
      </c>
      <c r="B16" s="1" t="s">
        <v>131</v>
      </c>
      <c r="C16" s="24">
        <v>44628</v>
      </c>
      <c r="D16" s="1" t="s">
        <v>29</v>
      </c>
      <c r="E16" s="1" t="s">
        <v>153</v>
      </c>
      <c r="F16" s="4">
        <v>70800</v>
      </c>
      <c r="G16" s="1"/>
      <c r="H16" s="1"/>
      <c r="I16" s="1"/>
      <c r="J16" s="4">
        <v>60000</v>
      </c>
      <c r="K16" s="1"/>
      <c r="L16" s="21">
        <f t="shared" si="6"/>
        <v>10800</v>
      </c>
      <c r="M16" s="21">
        <f t="shared" si="11"/>
        <v>5400</v>
      </c>
      <c r="N16" s="21">
        <f t="shared" si="7"/>
        <v>5400</v>
      </c>
      <c r="O16" s="21">
        <f t="shared" si="8"/>
        <v>0</v>
      </c>
      <c r="P16" s="21">
        <f t="shared" si="9"/>
        <v>70800</v>
      </c>
      <c r="Q16" s="21">
        <f t="shared" si="10"/>
        <v>0</v>
      </c>
      <c r="R16" s="1"/>
      <c r="S16" s="22" t="s">
        <v>95</v>
      </c>
    </row>
    <row r="17" spans="1:19" x14ac:dyDescent="0.25">
      <c r="A17" s="2" t="s">
        <v>117</v>
      </c>
      <c r="B17" s="1" t="s">
        <v>132</v>
      </c>
      <c r="C17" s="24">
        <v>44628</v>
      </c>
      <c r="D17" s="1" t="s">
        <v>41</v>
      </c>
      <c r="E17" s="1" t="s">
        <v>42</v>
      </c>
      <c r="F17" s="4">
        <v>17700</v>
      </c>
      <c r="G17" s="1"/>
      <c r="H17" s="1"/>
      <c r="I17" s="1"/>
      <c r="J17" s="4">
        <v>15000</v>
      </c>
      <c r="K17" s="1"/>
      <c r="L17" s="21">
        <f t="shared" si="6"/>
        <v>2700</v>
      </c>
      <c r="M17" s="21">
        <f t="shared" si="11"/>
        <v>1350</v>
      </c>
      <c r="N17" s="21">
        <f t="shared" si="7"/>
        <v>1350</v>
      </c>
      <c r="O17" s="21">
        <f t="shared" si="8"/>
        <v>0</v>
      </c>
      <c r="P17" s="21">
        <f t="shared" si="9"/>
        <v>17700</v>
      </c>
      <c r="Q17" s="21">
        <f t="shared" si="10"/>
        <v>0</v>
      </c>
      <c r="R17" s="1"/>
      <c r="S17" s="22" t="s">
        <v>95</v>
      </c>
    </row>
    <row r="18" spans="1:19" x14ac:dyDescent="0.25">
      <c r="A18" s="2" t="s">
        <v>117</v>
      </c>
      <c r="B18" s="1" t="s">
        <v>133</v>
      </c>
      <c r="C18" s="24">
        <v>44628</v>
      </c>
      <c r="D18" s="1" t="s">
        <v>32</v>
      </c>
      <c r="E18" s="1" t="s">
        <v>154</v>
      </c>
      <c r="F18" s="4">
        <v>26550</v>
      </c>
      <c r="G18" s="1"/>
      <c r="H18" s="1"/>
      <c r="I18" s="1"/>
      <c r="J18" s="4">
        <v>22500</v>
      </c>
      <c r="K18" s="1"/>
      <c r="L18" s="21">
        <f t="shared" si="6"/>
        <v>4050</v>
      </c>
      <c r="M18" s="21">
        <f t="shared" si="11"/>
        <v>2025</v>
      </c>
      <c r="N18" s="21">
        <f t="shared" si="7"/>
        <v>2025</v>
      </c>
      <c r="O18" s="21">
        <f t="shared" si="8"/>
        <v>0</v>
      </c>
      <c r="P18" s="21">
        <f t="shared" si="9"/>
        <v>26550</v>
      </c>
      <c r="Q18" s="21">
        <f t="shared" si="10"/>
        <v>0</v>
      </c>
      <c r="R18" s="1"/>
      <c r="S18" s="22" t="s">
        <v>95</v>
      </c>
    </row>
    <row r="19" spans="1:19" x14ac:dyDescent="0.25">
      <c r="A19" s="2" t="s">
        <v>117</v>
      </c>
      <c r="B19" s="1" t="s">
        <v>134</v>
      </c>
      <c r="C19" s="24">
        <v>44628</v>
      </c>
      <c r="D19" s="2" t="s">
        <v>147</v>
      </c>
      <c r="E19" s="1" t="s">
        <v>103</v>
      </c>
      <c r="F19" s="4">
        <v>53100</v>
      </c>
      <c r="G19" s="1"/>
      <c r="H19" s="1"/>
      <c r="I19" s="1"/>
      <c r="J19" s="4">
        <v>45000</v>
      </c>
      <c r="K19" s="1"/>
      <c r="L19" s="21">
        <f t="shared" si="6"/>
        <v>8100</v>
      </c>
      <c r="M19" s="21">
        <f t="shared" si="11"/>
        <v>4050</v>
      </c>
      <c r="N19" s="21">
        <f t="shared" si="7"/>
        <v>4050</v>
      </c>
      <c r="O19" s="21">
        <f t="shared" si="8"/>
        <v>0</v>
      </c>
      <c r="P19" s="21">
        <f t="shared" si="9"/>
        <v>53100</v>
      </c>
      <c r="Q19" s="21">
        <f t="shared" si="10"/>
        <v>0</v>
      </c>
      <c r="R19" s="1"/>
      <c r="S19" s="22" t="s">
        <v>95</v>
      </c>
    </row>
    <row r="20" spans="1:19" x14ac:dyDescent="0.25">
      <c r="A20" s="2" t="s">
        <v>117</v>
      </c>
      <c r="B20" s="1" t="s">
        <v>135</v>
      </c>
      <c r="C20" s="24">
        <v>44628</v>
      </c>
      <c r="D20" s="1" t="s">
        <v>32</v>
      </c>
      <c r="E20" s="1" t="s">
        <v>101</v>
      </c>
      <c r="F20" s="4">
        <v>10030</v>
      </c>
      <c r="G20" s="1"/>
      <c r="H20" s="1"/>
      <c r="I20" s="1"/>
      <c r="J20" s="4">
        <v>8500</v>
      </c>
      <c r="K20" s="1"/>
      <c r="L20" s="21">
        <f t="shared" si="6"/>
        <v>1530</v>
      </c>
      <c r="M20" s="21">
        <f t="shared" si="11"/>
        <v>765</v>
      </c>
      <c r="N20" s="21">
        <f t="shared" si="7"/>
        <v>765</v>
      </c>
      <c r="O20" s="21">
        <f t="shared" si="8"/>
        <v>0</v>
      </c>
      <c r="P20" s="21">
        <f t="shared" si="9"/>
        <v>10030</v>
      </c>
      <c r="Q20" s="21">
        <f t="shared" si="10"/>
        <v>0</v>
      </c>
      <c r="R20" s="1"/>
      <c r="S20" s="22" t="s">
        <v>95</v>
      </c>
    </row>
    <row r="21" spans="1:19" x14ac:dyDescent="0.25">
      <c r="A21" s="2" t="s">
        <v>117</v>
      </c>
      <c r="B21" s="1" t="s">
        <v>136</v>
      </c>
      <c r="C21" s="24">
        <v>44628</v>
      </c>
      <c r="D21" s="2" t="s">
        <v>26</v>
      </c>
      <c r="E21" s="1" t="s">
        <v>155</v>
      </c>
      <c r="F21" s="4">
        <v>70800</v>
      </c>
      <c r="G21" s="1"/>
      <c r="H21" s="1"/>
      <c r="I21" s="1"/>
      <c r="J21" s="4">
        <v>60000</v>
      </c>
      <c r="K21" s="1"/>
      <c r="L21" s="21">
        <f t="shared" si="6"/>
        <v>10800</v>
      </c>
      <c r="M21" s="21">
        <f t="shared" si="11"/>
        <v>5400</v>
      </c>
      <c r="N21" s="21">
        <f t="shared" si="7"/>
        <v>5400</v>
      </c>
      <c r="O21" s="21">
        <f t="shared" si="8"/>
        <v>0</v>
      </c>
      <c r="P21" s="21">
        <f t="shared" si="9"/>
        <v>70800</v>
      </c>
      <c r="Q21" s="21">
        <f t="shared" si="10"/>
        <v>0</v>
      </c>
      <c r="R21" s="1"/>
      <c r="S21" s="22" t="s">
        <v>95</v>
      </c>
    </row>
    <row r="22" spans="1:19" x14ac:dyDescent="0.25">
      <c r="A22" s="2" t="s">
        <v>117</v>
      </c>
      <c r="B22" s="1" t="s">
        <v>137</v>
      </c>
      <c r="C22" s="24">
        <v>44628</v>
      </c>
      <c r="D22" s="1" t="s">
        <v>54</v>
      </c>
      <c r="E22" s="1" t="s">
        <v>156</v>
      </c>
      <c r="F22" s="4">
        <v>10620</v>
      </c>
      <c r="G22" s="1"/>
      <c r="H22" s="1"/>
      <c r="I22" s="1"/>
      <c r="J22" s="4">
        <v>9000</v>
      </c>
      <c r="K22" s="1"/>
      <c r="L22" s="21">
        <f t="shared" si="6"/>
        <v>1620</v>
      </c>
      <c r="M22" s="21">
        <f t="shared" si="11"/>
        <v>810</v>
      </c>
      <c r="N22" s="21">
        <f t="shared" si="7"/>
        <v>810</v>
      </c>
      <c r="O22" s="21">
        <f t="shared" si="8"/>
        <v>0</v>
      </c>
      <c r="P22" s="21">
        <f t="shared" si="9"/>
        <v>10620</v>
      </c>
      <c r="Q22" s="21">
        <f t="shared" si="10"/>
        <v>0</v>
      </c>
      <c r="R22" s="1"/>
      <c r="S22" s="22" t="s">
        <v>95</v>
      </c>
    </row>
    <row r="23" spans="1:19" x14ac:dyDescent="0.25">
      <c r="A23" s="2" t="s">
        <v>117</v>
      </c>
      <c r="B23" s="1" t="s">
        <v>138</v>
      </c>
      <c r="C23" s="34">
        <v>44628</v>
      </c>
      <c r="D23" s="1" t="s">
        <v>58</v>
      </c>
      <c r="E23" s="1" t="s">
        <v>59</v>
      </c>
      <c r="F23" s="1">
        <v>17700</v>
      </c>
      <c r="G23" s="1"/>
      <c r="H23" s="1"/>
      <c r="I23" s="1"/>
      <c r="J23" s="4">
        <v>15000</v>
      </c>
      <c r="K23" s="1"/>
      <c r="L23" s="21">
        <f t="shared" ref="L23:L31" si="12">+(H23*$H$1/100)+(I23*$I$1/100)+(J23*$J$1/100)+(K23*$K$1/100)</f>
        <v>2700</v>
      </c>
      <c r="M23" s="21">
        <f t="shared" ref="M23:M31" si="13">+IF(VALUE(LEFT(D23,2))=33,L23/2,0)</f>
        <v>1350</v>
      </c>
      <c r="N23" s="21">
        <f t="shared" ref="N23:N31" si="14">+M23</f>
        <v>1350</v>
      </c>
      <c r="O23" s="21">
        <f t="shared" ref="O23:O31" si="15">+IF(VALUE(LEFT(D23,2))=33,0,L23)</f>
        <v>0</v>
      </c>
      <c r="P23" s="21">
        <f t="shared" ref="P23:P31" si="16">SUM(G23:K23)+M23+N23+O23</f>
        <v>17700</v>
      </c>
      <c r="Q23" s="21">
        <f t="shared" ref="Q23:Q31" si="17">+F23-P23</f>
        <v>0</v>
      </c>
      <c r="R23" s="1"/>
      <c r="S23" s="22" t="s">
        <v>95</v>
      </c>
    </row>
    <row r="24" spans="1:19" x14ac:dyDescent="0.25">
      <c r="A24" s="2" t="s">
        <v>117</v>
      </c>
      <c r="B24" s="1" t="s">
        <v>139</v>
      </c>
      <c r="C24" s="34">
        <v>44628</v>
      </c>
      <c r="D24" s="1" t="s">
        <v>61</v>
      </c>
      <c r="E24" s="1" t="s">
        <v>109</v>
      </c>
      <c r="F24" s="23">
        <v>33630</v>
      </c>
      <c r="G24" s="23"/>
      <c r="H24" s="23"/>
      <c r="I24" s="23"/>
      <c r="J24" s="35">
        <v>28500</v>
      </c>
      <c r="K24" s="23"/>
      <c r="L24" s="21">
        <f t="shared" si="12"/>
        <v>5130</v>
      </c>
      <c r="M24" s="21">
        <f t="shared" si="13"/>
        <v>2565</v>
      </c>
      <c r="N24" s="21">
        <f t="shared" si="14"/>
        <v>2565</v>
      </c>
      <c r="O24" s="21">
        <f t="shared" si="15"/>
        <v>0</v>
      </c>
      <c r="P24" s="21">
        <f t="shared" si="16"/>
        <v>33630</v>
      </c>
      <c r="Q24" s="21">
        <f t="shared" si="17"/>
        <v>0</v>
      </c>
      <c r="R24" s="1"/>
      <c r="S24" s="22" t="s">
        <v>95</v>
      </c>
    </row>
    <row r="25" spans="1:19" x14ac:dyDescent="0.25">
      <c r="A25" s="2" t="s">
        <v>117</v>
      </c>
      <c r="B25" s="1" t="s">
        <v>140</v>
      </c>
      <c r="C25" s="34">
        <v>44628</v>
      </c>
      <c r="D25" s="1" t="s">
        <v>32</v>
      </c>
      <c r="E25" s="1" t="s">
        <v>157</v>
      </c>
      <c r="F25" s="1">
        <v>17700</v>
      </c>
      <c r="G25" s="1"/>
      <c r="H25" s="1"/>
      <c r="I25" s="1"/>
      <c r="J25" s="4">
        <v>15000</v>
      </c>
      <c r="K25" s="1"/>
      <c r="L25" s="21">
        <f t="shared" si="12"/>
        <v>2700</v>
      </c>
      <c r="M25" s="21">
        <f t="shared" si="13"/>
        <v>1350</v>
      </c>
      <c r="N25" s="21">
        <f t="shared" si="14"/>
        <v>1350</v>
      </c>
      <c r="O25" s="21">
        <f t="shared" si="15"/>
        <v>0</v>
      </c>
      <c r="P25" s="21">
        <f t="shared" si="16"/>
        <v>17700</v>
      </c>
      <c r="Q25" s="21">
        <f t="shared" si="17"/>
        <v>0</v>
      </c>
      <c r="R25" s="1"/>
      <c r="S25" s="22" t="s">
        <v>95</v>
      </c>
    </row>
    <row r="26" spans="1:19" x14ac:dyDescent="0.25">
      <c r="A26" s="2" t="s">
        <v>117</v>
      </c>
      <c r="B26" s="1" t="s">
        <v>141</v>
      </c>
      <c r="C26" s="34">
        <v>44628</v>
      </c>
      <c r="D26" s="1" t="s">
        <v>99</v>
      </c>
      <c r="E26" s="1" t="s">
        <v>107</v>
      </c>
      <c r="F26" s="1">
        <v>17700</v>
      </c>
      <c r="G26" s="1"/>
      <c r="H26" s="1"/>
      <c r="I26" s="1"/>
      <c r="J26" s="4">
        <v>15000</v>
      </c>
      <c r="K26" s="1"/>
      <c r="L26" s="21">
        <f t="shared" si="12"/>
        <v>2700</v>
      </c>
      <c r="M26" s="21">
        <f t="shared" si="13"/>
        <v>1350</v>
      </c>
      <c r="N26" s="21">
        <f t="shared" si="14"/>
        <v>1350</v>
      </c>
      <c r="O26" s="21">
        <f t="shared" si="15"/>
        <v>0</v>
      </c>
      <c r="P26" s="21">
        <f t="shared" si="16"/>
        <v>17700</v>
      </c>
      <c r="Q26" s="21">
        <f t="shared" si="17"/>
        <v>0</v>
      </c>
      <c r="R26" s="1"/>
      <c r="S26" s="22" t="s">
        <v>95</v>
      </c>
    </row>
    <row r="27" spans="1:19" x14ac:dyDescent="0.25">
      <c r="A27" s="2" t="s">
        <v>117</v>
      </c>
      <c r="B27" s="1" t="s">
        <v>142</v>
      </c>
      <c r="C27" s="34">
        <v>44628</v>
      </c>
      <c r="D27" s="1" t="s">
        <v>26</v>
      </c>
      <c r="E27" s="1" t="s">
        <v>155</v>
      </c>
      <c r="F27" s="1">
        <v>17700</v>
      </c>
      <c r="G27" s="1"/>
      <c r="H27" s="1"/>
      <c r="I27" s="1"/>
      <c r="J27" s="4">
        <v>15000</v>
      </c>
      <c r="K27" s="1"/>
      <c r="L27" s="21">
        <f t="shared" si="12"/>
        <v>2700</v>
      </c>
      <c r="M27" s="21">
        <f t="shared" si="13"/>
        <v>1350</v>
      </c>
      <c r="N27" s="21">
        <f t="shared" si="14"/>
        <v>1350</v>
      </c>
      <c r="O27" s="21">
        <f t="shared" si="15"/>
        <v>0</v>
      </c>
      <c r="P27" s="21">
        <f t="shared" si="16"/>
        <v>17700</v>
      </c>
      <c r="Q27" s="21">
        <f t="shared" si="17"/>
        <v>0</v>
      </c>
      <c r="R27" s="1"/>
      <c r="S27" s="22" t="s">
        <v>95</v>
      </c>
    </row>
    <row r="28" spans="1:19" x14ac:dyDescent="0.25">
      <c r="A28" s="2" t="s">
        <v>117</v>
      </c>
      <c r="B28" s="1" t="s">
        <v>143</v>
      </c>
      <c r="C28" s="34">
        <v>44628</v>
      </c>
      <c r="D28" s="1" t="s">
        <v>148</v>
      </c>
      <c r="E28" s="1" t="s">
        <v>158</v>
      </c>
      <c r="F28" s="20">
        <v>15930</v>
      </c>
      <c r="G28" s="20"/>
      <c r="H28" s="20"/>
      <c r="I28" s="20"/>
      <c r="J28" s="4">
        <v>13500</v>
      </c>
      <c r="K28" s="20"/>
      <c r="L28" s="21">
        <f t="shared" si="12"/>
        <v>2430</v>
      </c>
      <c r="M28" s="21">
        <f t="shared" si="13"/>
        <v>1215</v>
      </c>
      <c r="N28" s="21">
        <f t="shared" si="14"/>
        <v>1215</v>
      </c>
      <c r="O28" s="21">
        <f t="shared" si="15"/>
        <v>0</v>
      </c>
      <c r="P28" s="21">
        <f t="shared" si="16"/>
        <v>15930</v>
      </c>
      <c r="Q28" s="21">
        <f t="shared" si="17"/>
        <v>0</v>
      </c>
      <c r="R28" s="1"/>
      <c r="S28" s="22" t="s">
        <v>95</v>
      </c>
    </row>
    <row r="29" spans="1:19" x14ac:dyDescent="0.25">
      <c r="A29" s="2" t="s">
        <v>117</v>
      </c>
      <c r="B29" s="1" t="s">
        <v>144</v>
      </c>
      <c r="C29" s="34">
        <v>44628</v>
      </c>
      <c r="D29" s="1" t="s">
        <v>32</v>
      </c>
      <c r="E29" s="1" t="s">
        <v>159</v>
      </c>
      <c r="F29" s="4">
        <v>69153.899999999994</v>
      </c>
      <c r="G29" s="1"/>
      <c r="H29" s="1"/>
      <c r="I29" s="1"/>
      <c r="J29" s="4">
        <v>58605</v>
      </c>
      <c r="K29" s="1"/>
      <c r="L29" s="21">
        <f t="shared" si="12"/>
        <v>10548.9</v>
      </c>
      <c r="M29" s="21">
        <f t="shared" si="13"/>
        <v>5274.45</v>
      </c>
      <c r="N29" s="21">
        <f t="shared" si="14"/>
        <v>5274.45</v>
      </c>
      <c r="O29" s="21">
        <f t="shared" si="15"/>
        <v>0</v>
      </c>
      <c r="P29" s="21">
        <f t="shared" si="16"/>
        <v>69153.899999999994</v>
      </c>
      <c r="Q29" s="21">
        <f t="shared" si="17"/>
        <v>0</v>
      </c>
      <c r="R29" s="1"/>
      <c r="S29" s="22" t="s">
        <v>95</v>
      </c>
    </row>
    <row r="30" spans="1:19" x14ac:dyDescent="0.25">
      <c r="A30" s="2" t="s">
        <v>117</v>
      </c>
      <c r="B30" s="1" t="s">
        <v>145</v>
      </c>
      <c r="C30" s="34">
        <v>44628</v>
      </c>
      <c r="D30" s="1" t="s">
        <v>97</v>
      </c>
      <c r="E30" s="1" t="s">
        <v>105</v>
      </c>
      <c r="F30" s="4">
        <v>61950</v>
      </c>
      <c r="G30" s="1"/>
      <c r="H30" s="1"/>
      <c r="I30" s="1"/>
      <c r="J30" s="4">
        <v>52500</v>
      </c>
      <c r="K30" s="1"/>
      <c r="L30" s="21">
        <f t="shared" si="12"/>
        <v>9450</v>
      </c>
      <c r="M30" s="21">
        <f t="shared" si="13"/>
        <v>0</v>
      </c>
      <c r="N30" s="21">
        <f t="shared" si="14"/>
        <v>0</v>
      </c>
      <c r="O30" s="21">
        <f t="shared" si="15"/>
        <v>9450</v>
      </c>
      <c r="P30" s="21">
        <f t="shared" si="16"/>
        <v>61950</v>
      </c>
      <c r="Q30" s="21">
        <f t="shared" si="17"/>
        <v>0</v>
      </c>
      <c r="R30" s="1"/>
      <c r="S30" s="22" t="s">
        <v>95</v>
      </c>
    </row>
    <row r="31" spans="1:19" x14ac:dyDescent="0.25">
      <c r="A31" s="2" t="s">
        <v>117</v>
      </c>
      <c r="B31" s="1" t="s">
        <v>146</v>
      </c>
      <c r="C31" s="34">
        <v>44628</v>
      </c>
      <c r="D31" s="1" t="s">
        <v>97</v>
      </c>
      <c r="E31" s="1" t="s">
        <v>105</v>
      </c>
      <c r="F31" s="4">
        <v>61950</v>
      </c>
      <c r="G31" s="1"/>
      <c r="H31" s="1"/>
      <c r="I31" s="1"/>
      <c r="J31" s="4">
        <v>52500</v>
      </c>
      <c r="K31" s="1"/>
      <c r="L31" s="21">
        <f t="shared" si="12"/>
        <v>9450</v>
      </c>
      <c r="M31" s="21">
        <f t="shared" si="13"/>
        <v>0</v>
      </c>
      <c r="N31" s="21">
        <f t="shared" si="14"/>
        <v>0</v>
      </c>
      <c r="O31" s="21">
        <f t="shared" si="15"/>
        <v>9450</v>
      </c>
      <c r="P31" s="21">
        <f t="shared" si="16"/>
        <v>61950</v>
      </c>
      <c r="Q31" s="21">
        <f t="shared" si="17"/>
        <v>0</v>
      </c>
      <c r="R31" s="1"/>
      <c r="S31" s="22" t="s">
        <v>95</v>
      </c>
    </row>
    <row r="36" spans="9:13" x14ac:dyDescent="0.25">
      <c r="I36" s="25"/>
      <c r="J36" s="26" t="s">
        <v>7</v>
      </c>
      <c r="K36" s="26" t="s">
        <v>8</v>
      </c>
      <c r="L36" s="26" t="s">
        <v>9</v>
      </c>
      <c r="M36" s="25"/>
    </row>
    <row r="37" spans="9:13" x14ac:dyDescent="0.25">
      <c r="I37" s="27" t="s">
        <v>110</v>
      </c>
      <c r="J37" s="28">
        <f>N24</f>
        <v>2565</v>
      </c>
      <c r="K37" s="28">
        <f>M24</f>
        <v>2565</v>
      </c>
      <c r="L37" s="28">
        <f>O24</f>
        <v>0</v>
      </c>
      <c r="M37" s="27"/>
    </row>
    <row r="38" spans="9:13" x14ac:dyDescent="0.25">
      <c r="I38" s="27" t="s">
        <v>111</v>
      </c>
      <c r="J38" s="28">
        <v>24863.94</v>
      </c>
      <c r="K38" s="28">
        <v>24863.94</v>
      </c>
      <c r="L38" s="28">
        <v>8177.47</v>
      </c>
      <c r="M38" s="27"/>
    </row>
    <row r="39" spans="9:13" x14ac:dyDescent="0.25">
      <c r="I39" s="14" t="s">
        <v>112</v>
      </c>
      <c r="J39" s="28">
        <v>25</v>
      </c>
      <c r="K39" s="28">
        <v>25</v>
      </c>
      <c r="L39" s="28"/>
      <c r="M39" s="29"/>
    </row>
    <row r="40" spans="9:13" x14ac:dyDescent="0.25">
      <c r="I40" s="30"/>
      <c r="J40" s="1"/>
      <c r="K40" s="1"/>
      <c r="L40" s="1"/>
      <c r="M40" s="29"/>
    </row>
    <row r="41" spans="9:13" x14ac:dyDescent="0.25">
      <c r="I41" s="14" t="s">
        <v>113</v>
      </c>
      <c r="J41" s="31">
        <f>J37+J39-J38</f>
        <v>-22273.94</v>
      </c>
      <c r="K41" s="31">
        <f t="shared" ref="K41:L41" si="18">K37+K39-K38</f>
        <v>-22273.94</v>
      </c>
      <c r="L41" s="31">
        <f t="shared" si="18"/>
        <v>-8177.47</v>
      </c>
      <c r="M41" s="32">
        <f>SUM(J41:L41)</f>
        <v>-52725.35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>
      <selection activeCell="B3" sqref="B3"/>
    </sheetView>
  </sheetViews>
  <sheetFormatPr defaultRowHeight="15" x14ac:dyDescent="0.25"/>
  <cols>
    <col min="1" max="1" width="7.5703125" bestFit="1" customWidth="1"/>
    <col min="2" max="2" width="11.7109375" bestFit="1" customWidth="1"/>
    <col min="3" max="3" width="13.5703125" bestFit="1" customWidth="1"/>
    <col min="4" max="4" width="16.85546875" bestFit="1" customWidth="1"/>
    <col min="5" max="5" width="16.7109375" bestFit="1" customWidth="1"/>
    <col min="6" max="6" width="21" bestFit="1" customWidth="1"/>
    <col min="7" max="11" width="13.42578125" bestFit="1" customWidth="1"/>
    <col min="12" max="14" width="10.7109375" bestFit="1" customWidth="1"/>
    <col min="15" max="15" width="5" bestFit="1" customWidth="1"/>
    <col min="16" max="16" width="12.85546875" bestFit="1" customWidth="1"/>
    <col min="17" max="17" width="12.140625" bestFit="1" customWidth="1"/>
    <col min="18" max="18" width="9.5703125" bestFit="1" customWidth="1"/>
    <col min="19" max="19" width="10" bestFit="1" customWidth="1"/>
  </cols>
  <sheetData>
    <row r="1" spans="1:19" s="10" customFormat="1" x14ac:dyDescent="0.25">
      <c r="B1" s="11"/>
      <c r="C1" s="12"/>
      <c r="D1" s="12"/>
      <c r="E1" s="13"/>
      <c r="G1" s="13">
        <v>0</v>
      </c>
      <c r="H1" s="13">
        <v>5</v>
      </c>
      <c r="I1" s="13">
        <v>12</v>
      </c>
      <c r="J1" s="13">
        <v>18</v>
      </c>
      <c r="K1" s="13">
        <v>28</v>
      </c>
      <c r="L1" s="13"/>
      <c r="M1" s="13"/>
      <c r="N1" s="13"/>
      <c r="O1" s="13"/>
      <c r="P1" s="13"/>
      <c r="Q1" s="13"/>
      <c r="S1" s="12"/>
    </row>
    <row r="2" spans="1:19" s="17" customFormat="1" x14ac:dyDescent="0.25">
      <c r="A2" s="14" t="s">
        <v>0</v>
      </c>
      <c r="B2" s="15" t="s">
        <v>84</v>
      </c>
      <c r="C2" s="15" t="s">
        <v>85</v>
      </c>
      <c r="D2" s="15" t="s">
        <v>86</v>
      </c>
      <c r="E2" s="15" t="s">
        <v>87</v>
      </c>
      <c r="F2" s="15" t="s">
        <v>88</v>
      </c>
      <c r="G2" s="15" t="s">
        <v>89</v>
      </c>
      <c r="H2" s="15" t="s">
        <v>89</v>
      </c>
      <c r="I2" s="15" t="s">
        <v>89</v>
      </c>
      <c r="J2" s="15" t="s">
        <v>89</v>
      </c>
      <c r="K2" s="15" t="s">
        <v>89</v>
      </c>
      <c r="L2" s="16" t="s">
        <v>90</v>
      </c>
      <c r="M2" s="16" t="s">
        <v>8</v>
      </c>
      <c r="N2" s="16" t="s">
        <v>7</v>
      </c>
      <c r="O2" s="16" t="s">
        <v>9</v>
      </c>
      <c r="P2" s="16" t="s">
        <v>91</v>
      </c>
      <c r="Q2" s="16" t="s">
        <v>92</v>
      </c>
      <c r="R2" s="15" t="s">
        <v>93</v>
      </c>
      <c r="S2" s="15" t="s">
        <v>94</v>
      </c>
    </row>
    <row r="3" spans="1:19" x14ac:dyDescent="0.25">
      <c r="A3" s="2" t="s">
        <v>96</v>
      </c>
      <c r="B3" s="1">
        <v>4</v>
      </c>
      <c r="C3" s="3">
        <v>44562</v>
      </c>
      <c r="D3" s="1" t="s">
        <v>98</v>
      </c>
      <c r="E3" s="18" t="s">
        <v>106</v>
      </c>
      <c r="F3" s="4">
        <v>1345200</v>
      </c>
      <c r="G3" s="19"/>
      <c r="H3" s="19"/>
      <c r="I3" s="19"/>
      <c r="J3" s="4">
        <v>1140000</v>
      </c>
      <c r="K3" s="19"/>
      <c r="L3" s="21">
        <f t="shared" ref="L3" si="0">+(H3*$H$1/100)+(I3*$I$1/100)+(J3*$J$1/100)+(K3*$K$1/100)</f>
        <v>205200</v>
      </c>
      <c r="M3" s="21">
        <f t="shared" ref="M3" si="1">+IF(VALUE(LEFT(D3,2))=33,L3/2,0)</f>
        <v>102600</v>
      </c>
      <c r="N3" s="21">
        <f t="shared" ref="N3" si="2">+M3</f>
        <v>102600</v>
      </c>
      <c r="O3" s="21">
        <f t="shared" ref="O3" si="3">+IF(VALUE(LEFT(D3,2))=33,0,L3)</f>
        <v>0</v>
      </c>
      <c r="P3" s="21">
        <f t="shared" ref="P3" si="4">SUM(G3:K3)+M3+N3+O3</f>
        <v>1345200</v>
      </c>
      <c r="Q3" s="21">
        <f t="shared" ref="Q3" si="5">+F3-P3</f>
        <v>0</v>
      </c>
      <c r="R3" s="1"/>
      <c r="S3" s="22" t="s">
        <v>95</v>
      </c>
    </row>
    <row r="5" spans="1:19" x14ac:dyDescent="0.25">
      <c r="F5" s="23">
        <f>SUM(F3:F4)</f>
        <v>1345200</v>
      </c>
      <c r="G5" s="23">
        <f t="shared" ref="G5:R5" si="6">SUM(G3:G4)</f>
        <v>0</v>
      </c>
      <c r="H5" s="23">
        <f t="shared" si="6"/>
        <v>0</v>
      </c>
      <c r="I5" s="23">
        <f t="shared" si="6"/>
        <v>0</v>
      </c>
      <c r="J5" s="23">
        <f t="shared" si="6"/>
        <v>1140000</v>
      </c>
      <c r="K5" s="23">
        <f t="shared" si="6"/>
        <v>0</v>
      </c>
      <c r="L5" s="23">
        <f t="shared" si="6"/>
        <v>205200</v>
      </c>
      <c r="M5" s="23">
        <f t="shared" si="6"/>
        <v>102600</v>
      </c>
      <c r="N5" s="23">
        <f t="shared" si="6"/>
        <v>102600</v>
      </c>
      <c r="O5" s="23">
        <f t="shared" si="6"/>
        <v>0</v>
      </c>
      <c r="P5" s="23">
        <f t="shared" si="6"/>
        <v>1345200</v>
      </c>
      <c r="Q5" s="23">
        <f t="shared" si="6"/>
        <v>0</v>
      </c>
      <c r="R5" s="23">
        <f t="shared" si="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topLeftCell="A8" workbookViewId="0">
      <selection activeCell="G2" sqref="G2:G30"/>
    </sheetView>
  </sheetViews>
  <sheetFormatPr defaultRowHeight="15" x14ac:dyDescent="0.25"/>
  <cols>
    <col min="1" max="1" width="7.5703125" bestFit="1" customWidth="1"/>
    <col min="2" max="3" width="10.7109375" bestFit="1" customWidth="1"/>
    <col min="4" max="4" width="18.28515625" bestFit="1" customWidth="1"/>
    <col min="5" max="5" width="46.28515625" bestFit="1" customWidth="1"/>
    <col min="6" max="6" width="14.7109375" bestFit="1" customWidth="1"/>
    <col min="7" max="7" width="15" bestFit="1" customWidth="1"/>
    <col min="8" max="9" width="10" bestFit="1" customWidth="1"/>
    <col min="10" max="10" width="4.85546875" bestFit="1" customWidth="1"/>
    <col min="11" max="12" width="11.5703125" bestFit="1" customWidth="1"/>
  </cols>
  <sheetData>
    <row r="1" spans="1:12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x14ac:dyDescent="0.25">
      <c r="A2" s="5" t="s">
        <v>12</v>
      </c>
      <c r="B2" s="6" t="s">
        <v>14</v>
      </c>
      <c r="C2" s="7">
        <v>44531</v>
      </c>
      <c r="D2" s="6" t="s">
        <v>13</v>
      </c>
      <c r="E2" s="6" t="s">
        <v>15</v>
      </c>
      <c r="F2" s="8">
        <v>16520</v>
      </c>
      <c r="G2" s="8">
        <v>14000</v>
      </c>
      <c r="H2" s="8">
        <f t="shared" ref="H2:H30" si="0">G2*9%</f>
        <v>1260</v>
      </c>
      <c r="I2" s="8">
        <f t="shared" ref="I2:I30" si="1">G2*9%</f>
        <v>1260</v>
      </c>
      <c r="J2" s="8">
        <v>0</v>
      </c>
      <c r="K2" s="8">
        <f t="shared" ref="K2:K30" si="2">SUM(G2:J2)</f>
        <v>16520</v>
      </c>
      <c r="L2" s="8">
        <f t="shared" ref="L2:L30" si="3">F2-K2</f>
        <v>0</v>
      </c>
    </row>
    <row r="3" spans="1:12" x14ac:dyDescent="0.25">
      <c r="A3" s="2" t="s">
        <v>12</v>
      </c>
      <c r="B3" s="1" t="s">
        <v>16</v>
      </c>
      <c r="C3" s="3">
        <v>44531</v>
      </c>
      <c r="D3" s="1" t="s">
        <v>18</v>
      </c>
      <c r="E3" s="1" t="s">
        <v>17</v>
      </c>
      <c r="F3" s="4">
        <v>601800</v>
      </c>
      <c r="G3" s="4">
        <v>510000</v>
      </c>
      <c r="H3" s="4">
        <f t="shared" si="0"/>
        <v>45900</v>
      </c>
      <c r="I3" s="4">
        <f t="shared" si="1"/>
        <v>45900</v>
      </c>
      <c r="J3" s="4">
        <v>0</v>
      </c>
      <c r="K3" s="4">
        <f t="shared" si="2"/>
        <v>601800</v>
      </c>
      <c r="L3" s="4">
        <f t="shared" si="3"/>
        <v>0</v>
      </c>
    </row>
    <row r="4" spans="1:12" x14ac:dyDescent="0.25">
      <c r="A4" s="2" t="s">
        <v>12</v>
      </c>
      <c r="B4" s="1" t="s">
        <v>19</v>
      </c>
      <c r="C4" s="3">
        <v>44531</v>
      </c>
      <c r="D4" s="1" t="s">
        <v>20</v>
      </c>
      <c r="E4" s="1" t="s">
        <v>21</v>
      </c>
      <c r="F4" s="4">
        <v>25000</v>
      </c>
      <c r="G4" s="4">
        <v>21186.5</v>
      </c>
      <c r="H4" s="4">
        <f t="shared" si="0"/>
        <v>1906.7849999999999</v>
      </c>
      <c r="I4" s="4">
        <f t="shared" si="1"/>
        <v>1906.7849999999999</v>
      </c>
      <c r="J4" s="4">
        <v>0</v>
      </c>
      <c r="K4" s="4">
        <f t="shared" si="2"/>
        <v>25000.07</v>
      </c>
      <c r="L4" s="4">
        <f t="shared" si="3"/>
        <v>-6.9999999999708962E-2</v>
      </c>
    </row>
    <row r="5" spans="1:12" x14ac:dyDescent="0.25">
      <c r="A5" s="2" t="s">
        <v>12</v>
      </c>
      <c r="B5" s="1" t="s">
        <v>22</v>
      </c>
      <c r="C5" s="3">
        <v>44531</v>
      </c>
      <c r="D5" s="1" t="s">
        <v>24</v>
      </c>
      <c r="E5" s="1" t="s">
        <v>23</v>
      </c>
      <c r="F5" s="4">
        <v>120006</v>
      </c>
      <c r="G5" s="4">
        <v>101700</v>
      </c>
      <c r="H5" s="4">
        <f t="shared" si="0"/>
        <v>9153</v>
      </c>
      <c r="I5" s="4">
        <f t="shared" si="1"/>
        <v>9153</v>
      </c>
      <c r="J5" s="4">
        <v>0</v>
      </c>
      <c r="K5" s="4">
        <f t="shared" si="2"/>
        <v>120006</v>
      </c>
      <c r="L5" s="4">
        <f t="shared" si="3"/>
        <v>0</v>
      </c>
    </row>
    <row r="6" spans="1:12" x14ac:dyDescent="0.25">
      <c r="A6" s="2" t="s">
        <v>12</v>
      </c>
      <c r="B6" s="1" t="s">
        <v>25</v>
      </c>
      <c r="C6" s="3">
        <v>44531</v>
      </c>
      <c r="D6" s="1" t="s">
        <v>26</v>
      </c>
      <c r="E6" s="1" t="s">
        <v>27</v>
      </c>
      <c r="F6" s="4">
        <v>81420</v>
      </c>
      <c r="G6" s="4">
        <v>69000</v>
      </c>
      <c r="H6" s="4">
        <f t="shared" si="0"/>
        <v>6210</v>
      </c>
      <c r="I6" s="4">
        <f t="shared" si="1"/>
        <v>6210</v>
      </c>
      <c r="J6" s="4">
        <v>0</v>
      </c>
      <c r="K6" s="4">
        <f t="shared" si="2"/>
        <v>81420</v>
      </c>
      <c r="L6" s="4">
        <f t="shared" si="3"/>
        <v>0</v>
      </c>
    </row>
    <row r="7" spans="1:12" x14ac:dyDescent="0.25">
      <c r="A7" s="2" t="s">
        <v>12</v>
      </c>
      <c r="B7" s="1" t="s">
        <v>28</v>
      </c>
      <c r="C7" s="3">
        <v>44531</v>
      </c>
      <c r="D7" s="1" t="s">
        <v>29</v>
      </c>
      <c r="E7" s="1" t="s">
        <v>30</v>
      </c>
      <c r="F7" s="4">
        <v>191297</v>
      </c>
      <c r="G7" s="4">
        <v>162116.4</v>
      </c>
      <c r="H7" s="4">
        <f t="shared" si="0"/>
        <v>14590.475999999999</v>
      </c>
      <c r="I7" s="4">
        <f t="shared" si="1"/>
        <v>14590.475999999999</v>
      </c>
      <c r="J7" s="4">
        <v>0</v>
      </c>
      <c r="K7" s="4">
        <f t="shared" si="2"/>
        <v>191297.35199999998</v>
      </c>
      <c r="L7" s="4">
        <f t="shared" si="3"/>
        <v>-0.35199999998440035</v>
      </c>
    </row>
    <row r="8" spans="1:12" x14ac:dyDescent="0.25">
      <c r="A8" s="2" t="s">
        <v>12</v>
      </c>
      <c r="B8" s="1" t="s">
        <v>31</v>
      </c>
      <c r="C8" s="3">
        <v>44531</v>
      </c>
      <c r="D8" s="2" t="s">
        <v>32</v>
      </c>
      <c r="E8" s="1" t="s">
        <v>33</v>
      </c>
      <c r="F8" s="4">
        <v>5900</v>
      </c>
      <c r="G8" s="4">
        <v>5000</v>
      </c>
      <c r="H8" s="4">
        <f t="shared" si="0"/>
        <v>450</v>
      </c>
      <c r="I8" s="4">
        <f t="shared" si="1"/>
        <v>450</v>
      </c>
      <c r="J8" s="4">
        <v>0</v>
      </c>
      <c r="K8" s="4">
        <f t="shared" si="2"/>
        <v>5900</v>
      </c>
      <c r="L8" s="4">
        <f t="shared" si="3"/>
        <v>0</v>
      </c>
    </row>
    <row r="9" spans="1:12" x14ac:dyDescent="0.25">
      <c r="A9" s="2" t="s">
        <v>12</v>
      </c>
      <c r="B9" s="1" t="s">
        <v>34</v>
      </c>
      <c r="C9" s="3">
        <v>44531</v>
      </c>
      <c r="D9" s="2" t="s">
        <v>32</v>
      </c>
      <c r="E9" s="1" t="s">
        <v>35</v>
      </c>
      <c r="F9" s="4">
        <v>10030</v>
      </c>
      <c r="G9" s="4">
        <v>8500</v>
      </c>
      <c r="H9" s="4">
        <f t="shared" si="0"/>
        <v>765</v>
      </c>
      <c r="I9" s="4">
        <f t="shared" si="1"/>
        <v>765</v>
      </c>
      <c r="J9" s="4">
        <v>0</v>
      </c>
      <c r="K9" s="4">
        <f t="shared" si="2"/>
        <v>10030</v>
      </c>
      <c r="L9" s="4">
        <f t="shared" si="3"/>
        <v>0</v>
      </c>
    </row>
    <row r="10" spans="1:12" x14ac:dyDescent="0.25">
      <c r="A10" s="2" t="s">
        <v>12</v>
      </c>
      <c r="B10" s="1" t="s">
        <v>36</v>
      </c>
      <c r="C10" s="3">
        <v>44531</v>
      </c>
      <c r="D10" s="2" t="s">
        <v>32</v>
      </c>
      <c r="E10" s="1" t="s">
        <v>68</v>
      </c>
      <c r="F10" s="4">
        <v>8850</v>
      </c>
      <c r="G10" s="4">
        <v>7500</v>
      </c>
      <c r="H10" s="4">
        <f t="shared" si="0"/>
        <v>675</v>
      </c>
      <c r="I10" s="4">
        <f t="shared" si="1"/>
        <v>675</v>
      </c>
      <c r="J10" s="4">
        <v>0</v>
      </c>
      <c r="K10" s="4">
        <f t="shared" si="2"/>
        <v>8850</v>
      </c>
      <c r="L10" s="4">
        <f t="shared" si="3"/>
        <v>0</v>
      </c>
    </row>
    <row r="11" spans="1:12" x14ac:dyDescent="0.25">
      <c r="A11" s="2" t="s">
        <v>12</v>
      </c>
      <c r="B11" s="1" t="s">
        <v>37</v>
      </c>
      <c r="C11" s="3">
        <v>44531</v>
      </c>
      <c r="D11" s="1" t="s">
        <v>38</v>
      </c>
      <c r="E11" s="1" t="s">
        <v>39</v>
      </c>
      <c r="F11" s="4">
        <v>38940</v>
      </c>
      <c r="G11" s="4">
        <v>33000</v>
      </c>
      <c r="H11" s="4">
        <f t="shared" si="0"/>
        <v>2970</v>
      </c>
      <c r="I11" s="4">
        <f t="shared" si="1"/>
        <v>2970</v>
      </c>
      <c r="J11" s="4">
        <v>0</v>
      </c>
      <c r="K11" s="4">
        <f t="shared" si="2"/>
        <v>38940</v>
      </c>
      <c r="L11" s="4">
        <f t="shared" si="3"/>
        <v>0</v>
      </c>
    </row>
    <row r="12" spans="1:12" x14ac:dyDescent="0.25">
      <c r="A12" s="2" t="s">
        <v>12</v>
      </c>
      <c r="B12" s="1" t="s">
        <v>40</v>
      </c>
      <c r="C12" s="3">
        <v>44531</v>
      </c>
      <c r="D12" s="1" t="s">
        <v>41</v>
      </c>
      <c r="E12" s="1" t="s">
        <v>42</v>
      </c>
      <c r="F12" s="4">
        <v>17700</v>
      </c>
      <c r="G12" s="4">
        <v>15000</v>
      </c>
      <c r="H12" s="4">
        <f t="shared" si="0"/>
        <v>1350</v>
      </c>
      <c r="I12" s="4">
        <f t="shared" si="1"/>
        <v>1350</v>
      </c>
      <c r="J12" s="4">
        <v>0</v>
      </c>
      <c r="K12" s="4">
        <f t="shared" si="2"/>
        <v>17700</v>
      </c>
      <c r="L12" s="4">
        <f t="shared" si="3"/>
        <v>0</v>
      </c>
    </row>
    <row r="13" spans="1:12" x14ac:dyDescent="0.25">
      <c r="A13" s="2" t="s">
        <v>12</v>
      </c>
      <c r="B13" s="1" t="s">
        <v>43</v>
      </c>
      <c r="C13" s="3">
        <v>44531</v>
      </c>
      <c r="D13" s="2" t="s">
        <v>32</v>
      </c>
      <c r="E13" s="1" t="s">
        <v>44</v>
      </c>
      <c r="F13" s="4">
        <v>106200</v>
      </c>
      <c r="G13" s="4">
        <v>90000</v>
      </c>
      <c r="H13" s="4">
        <f t="shared" si="0"/>
        <v>8100</v>
      </c>
      <c r="I13" s="4">
        <f t="shared" si="1"/>
        <v>8100</v>
      </c>
      <c r="J13" s="4">
        <v>0</v>
      </c>
      <c r="K13" s="4">
        <f t="shared" si="2"/>
        <v>106200</v>
      </c>
      <c r="L13" s="4">
        <f t="shared" si="3"/>
        <v>0</v>
      </c>
    </row>
    <row r="14" spans="1:12" x14ac:dyDescent="0.25">
      <c r="A14" s="2" t="s">
        <v>12</v>
      </c>
      <c r="B14" s="1" t="s">
        <v>45</v>
      </c>
      <c r="C14" s="3">
        <v>44531</v>
      </c>
      <c r="D14" s="1" t="s">
        <v>26</v>
      </c>
      <c r="E14" s="1" t="s">
        <v>46</v>
      </c>
      <c r="F14" s="4">
        <v>82600</v>
      </c>
      <c r="G14" s="4">
        <v>70000</v>
      </c>
      <c r="H14" s="4">
        <f t="shared" si="0"/>
        <v>6300</v>
      </c>
      <c r="I14" s="4">
        <f t="shared" si="1"/>
        <v>6300</v>
      </c>
      <c r="J14" s="4">
        <v>0</v>
      </c>
      <c r="K14" s="4">
        <f t="shared" si="2"/>
        <v>82600</v>
      </c>
      <c r="L14" s="4">
        <f t="shared" si="3"/>
        <v>0</v>
      </c>
    </row>
    <row r="15" spans="1:12" x14ac:dyDescent="0.25">
      <c r="A15" s="2" t="s">
        <v>12</v>
      </c>
      <c r="B15" s="1" t="s">
        <v>47</v>
      </c>
      <c r="C15" s="3">
        <v>44531</v>
      </c>
      <c r="D15" s="1" t="s">
        <v>48</v>
      </c>
      <c r="E15" s="1" t="s">
        <v>49</v>
      </c>
      <c r="F15" s="4">
        <v>23600</v>
      </c>
      <c r="G15" s="4">
        <v>20000</v>
      </c>
      <c r="H15" s="4">
        <f t="shared" si="0"/>
        <v>1800</v>
      </c>
      <c r="I15" s="4">
        <f t="shared" si="1"/>
        <v>1800</v>
      </c>
      <c r="J15" s="4">
        <v>0</v>
      </c>
      <c r="K15" s="4">
        <f t="shared" si="2"/>
        <v>23600</v>
      </c>
      <c r="L15" s="4">
        <f t="shared" si="3"/>
        <v>0</v>
      </c>
    </row>
    <row r="16" spans="1:12" x14ac:dyDescent="0.25">
      <c r="A16" s="2" t="s">
        <v>12</v>
      </c>
      <c r="B16" s="1" t="s">
        <v>50</v>
      </c>
      <c r="C16" s="3">
        <v>44531</v>
      </c>
      <c r="D16" s="1" t="s">
        <v>51</v>
      </c>
      <c r="E16" s="1" t="s">
        <v>52</v>
      </c>
      <c r="F16" s="4">
        <v>27730</v>
      </c>
      <c r="G16" s="4">
        <v>23500</v>
      </c>
      <c r="H16" s="4">
        <f t="shared" si="0"/>
        <v>2115</v>
      </c>
      <c r="I16" s="4">
        <f t="shared" si="1"/>
        <v>2115</v>
      </c>
      <c r="J16" s="4">
        <v>0</v>
      </c>
      <c r="K16" s="4">
        <f t="shared" si="2"/>
        <v>27730</v>
      </c>
      <c r="L16" s="4">
        <f t="shared" si="3"/>
        <v>0</v>
      </c>
    </row>
    <row r="17" spans="1:12" x14ac:dyDescent="0.25">
      <c r="A17" s="2" t="s">
        <v>12</v>
      </c>
      <c r="B17" s="1" t="s">
        <v>56</v>
      </c>
      <c r="C17" s="3">
        <v>44531</v>
      </c>
      <c r="D17" s="1" t="s">
        <v>54</v>
      </c>
      <c r="E17" s="1" t="s">
        <v>55</v>
      </c>
      <c r="F17" s="4">
        <v>12390</v>
      </c>
      <c r="G17" s="4">
        <v>10500</v>
      </c>
      <c r="H17" s="4">
        <f t="shared" si="0"/>
        <v>945</v>
      </c>
      <c r="I17" s="4">
        <f t="shared" si="1"/>
        <v>945</v>
      </c>
      <c r="J17" s="4">
        <v>0</v>
      </c>
      <c r="K17" s="4">
        <f t="shared" si="2"/>
        <v>12390</v>
      </c>
      <c r="L17" s="4">
        <f t="shared" si="3"/>
        <v>0</v>
      </c>
    </row>
    <row r="18" spans="1:12" x14ac:dyDescent="0.25">
      <c r="A18" s="2" t="s">
        <v>12</v>
      </c>
      <c r="B18" s="1" t="s">
        <v>53</v>
      </c>
      <c r="C18" s="3">
        <v>44531</v>
      </c>
      <c r="D18" s="1" t="s">
        <v>48</v>
      </c>
      <c r="E18" s="1" t="s">
        <v>49</v>
      </c>
      <c r="F18" s="4">
        <v>58233</v>
      </c>
      <c r="G18" s="4">
        <v>49350</v>
      </c>
      <c r="H18" s="4">
        <f t="shared" si="0"/>
        <v>4441.5</v>
      </c>
      <c r="I18" s="4">
        <f t="shared" si="1"/>
        <v>4441.5</v>
      </c>
      <c r="J18" s="4">
        <v>0</v>
      </c>
      <c r="K18" s="4">
        <f t="shared" si="2"/>
        <v>58233</v>
      </c>
      <c r="L18" s="4">
        <f t="shared" si="3"/>
        <v>0</v>
      </c>
    </row>
    <row r="19" spans="1:12" x14ac:dyDescent="0.25">
      <c r="A19" s="2" t="s">
        <v>12</v>
      </c>
      <c r="B19" s="1" t="s">
        <v>57</v>
      </c>
      <c r="C19" s="3">
        <v>44531</v>
      </c>
      <c r="D19" s="1" t="s">
        <v>58</v>
      </c>
      <c r="E19" s="1" t="s">
        <v>59</v>
      </c>
      <c r="F19" s="4">
        <v>37436</v>
      </c>
      <c r="G19" s="4">
        <v>31725</v>
      </c>
      <c r="H19" s="4">
        <f t="shared" si="0"/>
        <v>2855.25</v>
      </c>
      <c r="I19" s="4">
        <f t="shared" si="1"/>
        <v>2855.25</v>
      </c>
      <c r="J19" s="4">
        <v>0</v>
      </c>
      <c r="K19" s="4">
        <f t="shared" si="2"/>
        <v>37435.5</v>
      </c>
      <c r="L19" s="4">
        <f t="shared" si="3"/>
        <v>0.5</v>
      </c>
    </row>
    <row r="20" spans="1:12" x14ac:dyDescent="0.25">
      <c r="A20" s="2" t="s">
        <v>12</v>
      </c>
      <c r="B20" s="1" t="s">
        <v>60</v>
      </c>
      <c r="C20" s="3">
        <v>44531</v>
      </c>
      <c r="D20" s="1" t="s">
        <v>61</v>
      </c>
      <c r="E20" s="1" t="s">
        <v>62</v>
      </c>
      <c r="F20" s="4">
        <v>44052</v>
      </c>
      <c r="G20" s="4">
        <v>37332</v>
      </c>
      <c r="H20" s="4">
        <f t="shared" si="0"/>
        <v>3359.8799999999997</v>
      </c>
      <c r="I20" s="4">
        <f t="shared" si="1"/>
        <v>3359.8799999999997</v>
      </c>
      <c r="J20" s="4">
        <v>0</v>
      </c>
      <c r="K20" s="4">
        <f t="shared" si="2"/>
        <v>44051.759999999995</v>
      </c>
      <c r="L20" s="4">
        <f t="shared" si="3"/>
        <v>0.24000000000523869</v>
      </c>
    </row>
    <row r="21" spans="1:12" x14ac:dyDescent="0.25">
      <c r="A21" s="2" t="s">
        <v>12</v>
      </c>
      <c r="B21" s="1" t="s">
        <v>63</v>
      </c>
      <c r="C21" s="3">
        <v>44531</v>
      </c>
      <c r="D21" s="1" t="s">
        <v>64</v>
      </c>
      <c r="E21" s="1" t="s">
        <v>65</v>
      </c>
      <c r="F21" s="4">
        <v>4720</v>
      </c>
      <c r="G21" s="4">
        <v>4000</v>
      </c>
      <c r="H21" s="4">
        <f t="shared" si="0"/>
        <v>360</v>
      </c>
      <c r="I21" s="4">
        <f t="shared" si="1"/>
        <v>360</v>
      </c>
      <c r="J21" s="4">
        <v>0</v>
      </c>
      <c r="K21" s="4">
        <f t="shared" si="2"/>
        <v>4720</v>
      </c>
      <c r="L21" s="4">
        <f t="shared" si="3"/>
        <v>0</v>
      </c>
    </row>
    <row r="22" spans="1:12" x14ac:dyDescent="0.25">
      <c r="A22" s="2" t="s">
        <v>12</v>
      </c>
      <c r="B22" s="1" t="s">
        <v>66</v>
      </c>
      <c r="C22" s="3">
        <v>44531</v>
      </c>
      <c r="D22" s="2" t="s">
        <v>32</v>
      </c>
      <c r="E22" s="1" t="s">
        <v>67</v>
      </c>
      <c r="F22" s="4">
        <v>29623</v>
      </c>
      <c r="G22" s="4">
        <v>25104</v>
      </c>
      <c r="H22" s="4">
        <f t="shared" si="0"/>
        <v>2259.36</v>
      </c>
      <c r="I22" s="4">
        <f t="shared" si="1"/>
        <v>2259.36</v>
      </c>
      <c r="J22" s="4">
        <v>0</v>
      </c>
      <c r="K22" s="4">
        <f t="shared" si="2"/>
        <v>29622.720000000001</v>
      </c>
      <c r="L22" s="4">
        <f t="shared" si="3"/>
        <v>0.27999999999883585</v>
      </c>
    </row>
    <row r="23" spans="1:12" x14ac:dyDescent="0.25">
      <c r="A23" s="2" t="s">
        <v>12</v>
      </c>
      <c r="B23" s="1" t="s">
        <v>69</v>
      </c>
      <c r="C23" s="3">
        <v>44534</v>
      </c>
      <c r="D23" s="1" t="s">
        <v>70</v>
      </c>
      <c r="E23" s="1" t="s">
        <v>71</v>
      </c>
      <c r="F23" s="4">
        <v>3993</v>
      </c>
      <c r="G23" s="4">
        <v>3384</v>
      </c>
      <c r="H23" s="4">
        <f t="shared" si="0"/>
        <v>304.56</v>
      </c>
      <c r="I23" s="4">
        <f t="shared" si="1"/>
        <v>304.56</v>
      </c>
      <c r="J23" s="4">
        <v>0</v>
      </c>
      <c r="K23" s="4">
        <f t="shared" si="2"/>
        <v>3993.12</v>
      </c>
      <c r="L23" s="4">
        <f t="shared" si="3"/>
        <v>-0.11999999999989086</v>
      </c>
    </row>
    <row r="24" spans="1:12" x14ac:dyDescent="0.25">
      <c r="A24" s="2" t="s">
        <v>12</v>
      </c>
      <c r="B24" s="1" t="s">
        <v>72</v>
      </c>
      <c r="C24" s="3">
        <v>44534</v>
      </c>
      <c r="D24" s="1" t="s">
        <v>73</v>
      </c>
      <c r="E24" s="1" t="s">
        <v>74</v>
      </c>
      <c r="F24" s="4">
        <v>12406</v>
      </c>
      <c r="G24" s="4">
        <v>10513.8</v>
      </c>
      <c r="H24" s="4">
        <f t="shared" si="0"/>
        <v>946.24199999999985</v>
      </c>
      <c r="I24" s="4">
        <f t="shared" si="1"/>
        <v>946.24199999999985</v>
      </c>
      <c r="J24" s="4">
        <v>0</v>
      </c>
      <c r="K24" s="4">
        <f t="shared" si="2"/>
        <v>12406.284</v>
      </c>
      <c r="L24" s="4">
        <f t="shared" si="3"/>
        <v>-0.28399999999965075</v>
      </c>
    </row>
    <row r="25" spans="1:12" x14ac:dyDescent="0.25">
      <c r="A25" s="2" t="s">
        <v>12</v>
      </c>
      <c r="B25" s="1" t="s">
        <v>75</v>
      </c>
      <c r="C25" s="3">
        <v>44534</v>
      </c>
      <c r="D25" s="1" t="s">
        <v>76</v>
      </c>
      <c r="E25" s="1" t="s">
        <v>77</v>
      </c>
      <c r="F25" s="4">
        <v>12892</v>
      </c>
      <c r="G25" s="4">
        <v>10925.4</v>
      </c>
      <c r="H25" s="4">
        <f t="shared" si="0"/>
        <v>983.28599999999994</v>
      </c>
      <c r="I25" s="4">
        <f t="shared" si="1"/>
        <v>983.28599999999994</v>
      </c>
      <c r="J25" s="4">
        <v>0</v>
      </c>
      <c r="K25" s="4">
        <f t="shared" si="2"/>
        <v>12891.972</v>
      </c>
      <c r="L25" s="4">
        <f t="shared" si="3"/>
        <v>2.8000000000247383E-2</v>
      </c>
    </row>
    <row r="26" spans="1:12" x14ac:dyDescent="0.25">
      <c r="A26" s="2" t="s">
        <v>12</v>
      </c>
      <c r="B26" s="1" t="s">
        <v>78</v>
      </c>
      <c r="C26" s="3">
        <v>44534</v>
      </c>
      <c r="D26" s="1" t="s">
        <v>48</v>
      </c>
      <c r="E26" s="1" t="s">
        <v>49</v>
      </c>
      <c r="F26" s="4">
        <v>5505</v>
      </c>
      <c r="G26" s="4">
        <v>4665.6000000000004</v>
      </c>
      <c r="H26" s="4">
        <f t="shared" si="0"/>
        <v>419.904</v>
      </c>
      <c r="I26" s="4">
        <f t="shared" si="1"/>
        <v>419.904</v>
      </c>
      <c r="J26" s="4">
        <v>0</v>
      </c>
      <c r="K26" s="4">
        <f t="shared" si="2"/>
        <v>5505.4080000000013</v>
      </c>
      <c r="L26" s="4">
        <f t="shared" si="3"/>
        <v>-0.40800000000126602</v>
      </c>
    </row>
    <row r="27" spans="1:12" x14ac:dyDescent="0.25">
      <c r="A27" s="2" t="s">
        <v>12</v>
      </c>
      <c r="B27" s="1" t="s">
        <v>79</v>
      </c>
      <c r="C27" s="3">
        <v>44534</v>
      </c>
      <c r="D27" s="1" t="s">
        <v>73</v>
      </c>
      <c r="E27" s="1" t="s">
        <v>74</v>
      </c>
      <c r="F27" s="4">
        <v>34423</v>
      </c>
      <c r="G27" s="4">
        <v>29172</v>
      </c>
      <c r="H27" s="4">
        <f t="shared" si="0"/>
        <v>2625.48</v>
      </c>
      <c r="I27" s="4">
        <f t="shared" si="1"/>
        <v>2625.48</v>
      </c>
      <c r="J27" s="4">
        <v>0</v>
      </c>
      <c r="K27" s="4">
        <f t="shared" si="2"/>
        <v>34422.959999999999</v>
      </c>
      <c r="L27" s="4">
        <f t="shared" si="3"/>
        <v>4.0000000000873115E-2</v>
      </c>
    </row>
    <row r="28" spans="1:12" x14ac:dyDescent="0.25">
      <c r="A28" s="2" t="s">
        <v>12</v>
      </c>
      <c r="B28" s="1" t="s">
        <v>80</v>
      </c>
      <c r="C28" s="3">
        <v>44534</v>
      </c>
      <c r="D28" s="2" t="s">
        <v>32</v>
      </c>
      <c r="E28" s="1" t="s">
        <v>81</v>
      </c>
      <c r="F28" s="4">
        <v>75520</v>
      </c>
      <c r="G28" s="4">
        <v>64000</v>
      </c>
      <c r="H28" s="4">
        <f t="shared" si="0"/>
        <v>5760</v>
      </c>
      <c r="I28" s="4">
        <f t="shared" si="1"/>
        <v>5760</v>
      </c>
      <c r="J28" s="4">
        <v>0</v>
      </c>
      <c r="K28" s="4">
        <f t="shared" si="2"/>
        <v>75520</v>
      </c>
      <c r="L28" s="4">
        <f t="shared" si="3"/>
        <v>0</v>
      </c>
    </row>
    <row r="29" spans="1:12" x14ac:dyDescent="0.25">
      <c r="A29" s="2" t="s">
        <v>12</v>
      </c>
      <c r="B29" s="1" t="s">
        <v>82</v>
      </c>
      <c r="C29" s="3">
        <v>44536</v>
      </c>
      <c r="D29" s="1" t="s">
        <v>70</v>
      </c>
      <c r="E29" s="1" t="s">
        <v>71</v>
      </c>
      <c r="F29" s="4">
        <v>1205</v>
      </c>
      <c r="G29" s="4">
        <v>1021.5</v>
      </c>
      <c r="H29" s="4">
        <f t="shared" si="0"/>
        <v>91.935000000000002</v>
      </c>
      <c r="I29" s="4">
        <f t="shared" si="1"/>
        <v>91.935000000000002</v>
      </c>
      <c r="J29" s="4">
        <v>0</v>
      </c>
      <c r="K29" s="4">
        <f t="shared" si="2"/>
        <v>1205.3699999999999</v>
      </c>
      <c r="L29" s="4">
        <f t="shared" si="3"/>
        <v>-0.36999999999989086</v>
      </c>
    </row>
    <row r="30" spans="1:12" x14ac:dyDescent="0.25">
      <c r="A30" s="2" t="s">
        <v>12</v>
      </c>
      <c r="B30" s="1" t="s">
        <v>83</v>
      </c>
      <c r="C30" s="3">
        <v>44536</v>
      </c>
      <c r="D30" s="1" t="s">
        <v>70</v>
      </c>
      <c r="E30" s="1" t="s">
        <v>71</v>
      </c>
      <c r="F30" s="4">
        <v>833</v>
      </c>
      <c r="G30" s="4">
        <v>705.5</v>
      </c>
      <c r="H30" s="4">
        <f t="shared" si="0"/>
        <v>63.494999999999997</v>
      </c>
      <c r="I30" s="4">
        <f t="shared" si="1"/>
        <v>63.494999999999997</v>
      </c>
      <c r="J30" s="4">
        <v>0</v>
      </c>
      <c r="K30" s="4">
        <f t="shared" si="2"/>
        <v>832.49</v>
      </c>
      <c r="L30" s="4">
        <f t="shared" si="3"/>
        <v>0.50999999999999091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MAR-22 SALES</vt:lpstr>
      <vt:lpstr>credit 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RamXcodeSystem</dc:creator>
  <cp:lastModifiedBy>ARUL</cp:lastModifiedBy>
  <dcterms:created xsi:type="dcterms:W3CDTF">2022-01-11T07:30:10Z</dcterms:created>
  <dcterms:modified xsi:type="dcterms:W3CDTF">2022-05-06T12:50:44Z</dcterms:modified>
</cp:coreProperties>
</file>