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/>
  <xr:revisionPtr revIDLastSave="0" documentId="13_ncr:1_{38209E10-51FF-4B89-824A-26A6F4B338C5}" xr6:coauthVersionLast="45" xr6:coauthVersionMax="45" xr10:uidLastSave="{00000000-0000-0000-0000-000000000000}"/>
  <bookViews>
    <workbookView xWindow="-120" yWindow="-120" windowWidth="20730" windowHeight="11160" tabRatio="848" xr2:uid="{00000000-000D-0000-FFFF-FFFF00000000}"/>
  </bookViews>
  <sheets>
    <sheet name="OVERALL PURCHASE" sheetId="15" r:id="rId1"/>
    <sheet name="OCT-21 SALES" sheetId="9" r:id="rId2"/>
    <sheet name="Aug-21 Purchase" sheetId="16" r:id="rId3"/>
    <sheet name="OVERALL SALES" sheetId="14" r:id="rId4"/>
  </sheets>
  <definedNames>
    <definedName name="_xlnm._FilterDatabase" localSheetId="1" hidden="1">'OCT-21 SALES'!$A$2:$S$9</definedName>
    <definedName name="_xlnm._FilterDatabase" localSheetId="0" hidden="1">'OVERALL PURCHASE'!$A$2:$R$3</definedName>
    <definedName name="_xlnm._FilterDatabase" localSheetId="3" hidden="1">'OVERALL SALES'!$A$2:$R$2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6" l="1"/>
  <c r="F7" i="16"/>
  <c r="O5" i="16"/>
  <c r="N5" i="16"/>
  <c r="M5" i="16"/>
  <c r="P5" i="16" s="1"/>
  <c r="Q5" i="16" s="1"/>
  <c r="L5" i="16"/>
  <c r="O4" i="16"/>
  <c r="M4" i="16"/>
  <c r="N4" i="16" s="1"/>
  <c r="P4" i="16" s="1"/>
  <c r="Q4" i="16" s="1"/>
  <c r="L4" i="16"/>
  <c r="O3" i="16"/>
  <c r="O7" i="16" s="1"/>
  <c r="N3" i="16"/>
  <c r="N7" i="16" s="1"/>
  <c r="M3" i="16"/>
  <c r="M7" i="16" s="1"/>
  <c r="L3" i="16"/>
  <c r="L7" i="16" s="1"/>
  <c r="O13" i="15"/>
  <c r="N13" i="15"/>
  <c r="M13" i="15"/>
  <c r="P13" i="15" s="1"/>
  <c r="Q13" i="15" s="1"/>
  <c r="L13" i="15"/>
  <c r="O12" i="15"/>
  <c r="L12" i="15"/>
  <c r="M12" i="15" s="1"/>
  <c r="O11" i="15"/>
  <c r="N11" i="15"/>
  <c r="M11" i="15"/>
  <c r="P11" i="15" s="1"/>
  <c r="Q11" i="15" s="1"/>
  <c r="L11" i="15"/>
  <c r="O10" i="15"/>
  <c r="L10" i="15"/>
  <c r="M10" i="15" s="1"/>
  <c r="O9" i="15"/>
  <c r="N9" i="15"/>
  <c r="M9" i="15"/>
  <c r="P9" i="15" s="1"/>
  <c r="Q9" i="15" s="1"/>
  <c r="L9" i="15"/>
  <c r="O8" i="15"/>
  <c r="L8" i="15"/>
  <c r="M8" i="15" s="1"/>
  <c r="O7" i="15"/>
  <c r="N7" i="15"/>
  <c r="M7" i="15"/>
  <c r="P7" i="15" s="1"/>
  <c r="Q7" i="15" s="1"/>
  <c r="L7" i="15"/>
  <c r="O6" i="15"/>
  <c r="L6" i="15"/>
  <c r="M6" i="15" s="1"/>
  <c r="O5" i="15"/>
  <c r="N5" i="15"/>
  <c r="M5" i="15"/>
  <c r="P5" i="15" s="1"/>
  <c r="Q5" i="15" s="1"/>
  <c r="L5" i="15"/>
  <c r="O4" i="15"/>
  <c r="L4" i="15"/>
  <c r="M4" i="15" s="1"/>
  <c r="O3" i="15"/>
  <c r="N3" i="15"/>
  <c r="M3" i="15"/>
  <c r="P3" i="15" s="1"/>
  <c r="Q3" i="15" s="1"/>
  <c r="L3" i="15"/>
  <c r="O58" i="14"/>
  <c r="N58" i="14"/>
  <c r="M58" i="14"/>
  <c r="P58" i="14" s="1"/>
  <c r="Q58" i="14" s="1"/>
  <c r="L58" i="14"/>
  <c r="O57" i="14"/>
  <c r="L57" i="14"/>
  <c r="M57" i="14" s="1"/>
  <c r="N57" i="14" s="1"/>
  <c r="O56" i="14"/>
  <c r="N56" i="14"/>
  <c r="M56" i="14"/>
  <c r="P56" i="14" s="1"/>
  <c r="Q56" i="14" s="1"/>
  <c r="L56" i="14"/>
  <c r="P55" i="14"/>
  <c r="Q55" i="14" s="1"/>
  <c r="O55" i="14"/>
  <c r="L55" i="14"/>
  <c r="M55" i="14" s="1"/>
  <c r="N55" i="14" s="1"/>
  <c r="O54" i="14"/>
  <c r="N54" i="14"/>
  <c r="M54" i="14"/>
  <c r="L54" i="14"/>
  <c r="P53" i="14"/>
  <c r="Q53" i="14" s="1"/>
  <c r="O53" i="14"/>
  <c r="L53" i="14"/>
  <c r="M53" i="14" s="1"/>
  <c r="N53" i="14" s="1"/>
  <c r="O52" i="14"/>
  <c r="N52" i="14"/>
  <c r="M52" i="14"/>
  <c r="P52" i="14" s="1"/>
  <c r="Q52" i="14" s="1"/>
  <c r="L52" i="14"/>
  <c r="O51" i="14"/>
  <c r="L51" i="14"/>
  <c r="M51" i="14" s="1"/>
  <c r="N51" i="14" s="1"/>
  <c r="O50" i="14"/>
  <c r="N50" i="14"/>
  <c r="M50" i="14"/>
  <c r="P50" i="14" s="1"/>
  <c r="Q50" i="14" s="1"/>
  <c r="L50" i="14"/>
  <c r="O49" i="14"/>
  <c r="L49" i="14"/>
  <c r="M49" i="14" s="1"/>
  <c r="N49" i="14" s="1"/>
  <c r="O48" i="14"/>
  <c r="N48" i="14"/>
  <c r="M48" i="14"/>
  <c r="P48" i="14" s="1"/>
  <c r="Q48" i="14" s="1"/>
  <c r="L48" i="14"/>
  <c r="P47" i="14"/>
  <c r="Q47" i="14" s="1"/>
  <c r="O47" i="14"/>
  <c r="L47" i="14"/>
  <c r="M47" i="14" s="1"/>
  <c r="N47" i="14" s="1"/>
  <c r="O46" i="14"/>
  <c r="N46" i="14"/>
  <c r="M46" i="14"/>
  <c r="L46" i="14"/>
  <c r="P45" i="14"/>
  <c r="Q45" i="14" s="1"/>
  <c r="O45" i="14"/>
  <c r="L45" i="14"/>
  <c r="M45" i="14" s="1"/>
  <c r="N45" i="14" s="1"/>
  <c r="O44" i="14"/>
  <c r="N44" i="14"/>
  <c r="M44" i="14"/>
  <c r="P44" i="14" s="1"/>
  <c r="Q44" i="14" s="1"/>
  <c r="L44" i="14"/>
  <c r="O43" i="14"/>
  <c r="L43" i="14"/>
  <c r="M43" i="14" s="1"/>
  <c r="N43" i="14" s="1"/>
  <c r="O42" i="14"/>
  <c r="N42" i="14"/>
  <c r="M42" i="14"/>
  <c r="P42" i="14" s="1"/>
  <c r="Q42" i="14" s="1"/>
  <c r="L42" i="14"/>
  <c r="O41" i="14"/>
  <c r="L41" i="14"/>
  <c r="M41" i="14" s="1"/>
  <c r="N41" i="14" s="1"/>
  <c r="O40" i="14"/>
  <c r="N40" i="14"/>
  <c r="M40" i="14"/>
  <c r="P40" i="14" s="1"/>
  <c r="Q40" i="14" s="1"/>
  <c r="L40" i="14"/>
  <c r="P39" i="14"/>
  <c r="Q39" i="14" s="1"/>
  <c r="O39" i="14"/>
  <c r="L39" i="14"/>
  <c r="M39" i="14" s="1"/>
  <c r="N39" i="14" s="1"/>
  <c r="O38" i="14"/>
  <c r="N38" i="14"/>
  <c r="M38" i="14"/>
  <c r="L38" i="14"/>
  <c r="P37" i="14"/>
  <c r="Q37" i="14" s="1"/>
  <c r="O37" i="14"/>
  <c r="L37" i="14"/>
  <c r="M37" i="14" s="1"/>
  <c r="N37" i="14" s="1"/>
  <c r="O36" i="14"/>
  <c r="N36" i="14"/>
  <c r="M36" i="14"/>
  <c r="P36" i="14" s="1"/>
  <c r="Q36" i="14" s="1"/>
  <c r="L36" i="14"/>
  <c r="O35" i="14"/>
  <c r="L35" i="14"/>
  <c r="M35" i="14" s="1"/>
  <c r="N35" i="14" s="1"/>
  <c r="O34" i="14"/>
  <c r="N34" i="14"/>
  <c r="M34" i="14"/>
  <c r="P34" i="14" s="1"/>
  <c r="Q34" i="14" s="1"/>
  <c r="L34" i="14"/>
  <c r="O33" i="14"/>
  <c r="L33" i="14"/>
  <c r="M33" i="14" s="1"/>
  <c r="N33" i="14" s="1"/>
  <c r="O32" i="14"/>
  <c r="N32" i="14"/>
  <c r="M32" i="14"/>
  <c r="P32" i="14" s="1"/>
  <c r="Q32" i="14" s="1"/>
  <c r="L32" i="14"/>
  <c r="P31" i="14"/>
  <c r="Q31" i="14" s="1"/>
  <c r="O31" i="14"/>
  <c r="L31" i="14"/>
  <c r="M31" i="14" s="1"/>
  <c r="N31" i="14" s="1"/>
  <c r="O30" i="14"/>
  <c r="N30" i="14"/>
  <c r="M30" i="14"/>
  <c r="L30" i="14"/>
  <c r="P29" i="14"/>
  <c r="Q29" i="14" s="1"/>
  <c r="O29" i="14"/>
  <c r="L29" i="14"/>
  <c r="M29" i="14" s="1"/>
  <c r="N29" i="14" s="1"/>
  <c r="O28" i="14"/>
  <c r="N28" i="14"/>
  <c r="M28" i="14"/>
  <c r="P28" i="14" s="1"/>
  <c r="Q28" i="14" s="1"/>
  <c r="L28" i="14"/>
  <c r="O27" i="14"/>
  <c r="L27" i="14"/>
  <c r="M27" i="14" s="1"/>
  <c r="N27" i="14" s="1"/>
  <c r="O26" i="14"/>
  <c r="N26" i="14"/>
  <c r="M26" i="14"/>
  <c r="P26" i="14" s="1"/>
  <c r="Q26" i="14" s="1"/>
  <c r="L26" i="14"/>
  <c r="O25" i="14"/>
  <c r="L25" i="14"/>
  <c r="M25" i="14" s="1"/>
  <c r="N25" i="14" s="1"/>
  <c r="O24" i="14"/>
  <c r="M24" i="14"/>
  <c r="L24" i="14"/>
  <c r="O23" i="14"/>
  <c r="L23" i="14"/>
  <c r="M23" i="14" s="1"/>
  <c r="N23" i="14" s="1"/>
  <c r="O22" i="14"/>
  <c r="M22" i="14"/>
  <c r="L22" i="14"/>
  <c r="O21" i="14"/>
  <c r="L21" i="14"/>
  <c r="M21" i="14" s="1"/>
  <c r="N21" i="14" s="1"/>
  <c r="O20" i="14"/>
  <c r="M20" i="14"/>
  <c r="N20" i="14" s="1"/>
  <c r="L20" i="14"/>
  <c r="O19" i="14"/>
  <c r="L19" i="14"/>
  <c r="M19" i="14" s="1"/>
  <c r="N19" i="14" s="1"/>
  <c r="O18" i="14"/>
  <c r="M18" i="14"/>
  <c r="L18" i="14"/>
  <c r="O17" i="14"/>
  <c r="L17" i="14"/>
  <c r="M17" i="14" s="1"/>
  <c r="N17" i="14" s="1"/>
  <c r="O16" i="14"/>
  <c r="M16" i="14"/>
  <c r="L16" i="14"/>
  <c r="O15" i="14"/>
  <c r="L15" i="14"/>
  <c r="M15" i="14" s="1"/>
  <c r="N15" i="14" s="1"/>
  <c r="O14" i="14"/>
  <c r="M14" i="14"/>
  <c r="L14" i="14"/>
  <c r="O13" i="14"/>
  <c r="L13" i="14"/>
  <c r="M13" i="14" s="1"/>
  <c r="N13" i="14" s="1"/>
  <c r="O12" i="14"/>
  <c r="M12" i="14"/>
  <c r="L12" i="14"/>
  <c r="O11" i="14"/>
  <c r="L11" i="14"/>
  <c r="M11" i="14" s="1"/>
  <c r="N11" i="14" s="1"/>
  <c r="O10" i="14"/>
  <c r="M10" i="14"/>
  <c r="L10" i="14"/>
  <c r="O9" i="14"/>
  <c r="L9" i="14"/>
  <c r="M9" i="14" s="1"/>
  <c r="N9" i="14" s="1"/>
  <c r="O8" i="14"/>
  <c r="M8" i="14"/>
  <c r="L8" i="14"/>
  <c r="O7" i="14"/>
  <c r="L7" i="14"/>
  <c r="M7" i="14" s="1"/>
  <c r="N7" i="14" s="1"/>
  <c r="O6" i="14"/>
  <c r="M6" i="14"/>
  <c r="L6" i="14"/>
  <c r="O5" i="14"/>
  <c r="L5" i="14"/>
  <c r="M5" i="14" s="1"/>
  <c r="N5" i="14" s="1"/>
  <c r="O4" i="14"/>
  <c r="M4" i="14"/>
  <c r="N4" i="14" s="1"/>
  <c r="L4" i="14"/>
  <c r="O3" i="14"/>
  <c r="M3" i="14"/>
  <c r="N3" i="14" s="1"/>
  <c r="L3" i="14"/>
  <c r="P3" i="16" l="1"/>
  <c r="N6" i="15"/>
  <c r="P6" i="15" s="1"/>
  <c r="Q6" i="15" s="1"/>
  <c r="N4" i="15"/>
  <c r="P4" i="15" s="1"/>
  <c r="Q4" i="15" s="1"/>
  <c r="N8" i="15"/>
  <c r="P8" i="15" s="1"/>
  <c r="Q8" i="15" s="1"/>
  <c r="N12" i="15"/>
  <c r="P12" i="15"/>
  <c r="Q12" i="15" s="1"/>
  <c r="P10" i="15"/>
  <c r="Q10" i="15" s="1"/>
  <c r="N10" i="15"/>
  <c r="P10" i="14"/>
  <c r="Q10" i="14" s="1"/>
  <c r="P3" i="14"/>
  <c r="Q3" i="14" s="1"/>
  <c r="N8" i="14"/>
  <c r="P8" i="14" s="1"/>
  <c r="Q8" i="14" s="1"/>
  <c r="N12" i="14"/>
  <c r="P12" i="14" s="1"/>
  <c r="Q12" i="14" s="1"/>
  <c r="N16" i="14"/>
  <c r="P16" i="14" s="1"/>
  <c r="Q16" i="14" s="1"/>
  <c r="P27" i="14"/>
  <c r="Q27" i="14" s="1"/>
  <c r="P35" i="14"/>
  <c r="Q35" i="14" s="1"/>
  <c r="P43" i="14"/>
  <c r="Q43" i="14" s="1"/>
  <c r="P51" i="14"/>
  <c r="Q51" i="14" s="1"/>
  <c r="P4" i="14"/>
  <c r="Q4" i="14" s="1"/>
  <c r="P20" i="14"/>
  <c r="Q20" i="14" s="1"/>
  <c r="N6" i="14"/>
  <c r="P6" i="14" s="1"/>
  <c r="Q6" i="14" s="1"/>
  <c r="N10" i="14"/>
  <c r="N14" i="14"/>
  <c r="P14" i="14" s="1"/>
  <c r="Q14" i="14" s="1"/>
  <c r="N18" i="14"/>
  <c r="P18" i="14" s="1"/>
  <c r="Q18" i="14" s="1"/>
  <c r="N22" i="14"/>
  <c r="P22" i="14" s="1"/>
  <c r="Q22" i="14" s="1"/>
  <c r="N24" i="14"/>
  <c r="P24" i="14" s="1"/>
  <c r="Q24" i="14" s="1"/>
  <c r="P5" i="14"/>
  <c r="Q5" i="14" s="1"/>
  <c r="P7" i="14"/>
  <c r="Q7" i="14" s="1"/>
  <c r="P9" i="14"/>
  <c r="Q9" i="14" s="1"/>
  <c r="P11" i="14"/>
  <c r="Q11" i="14" s="1"/>
  <c r="P13" i="14"/>
  <c r="Q13" i="14" s="1"/>
  <c r="P15" i="14"/>
  <c r="Q15" i="14" s="1"/>
  <c r="P17" i="14"/>
  <c r="Q17" i="14" s="1"/>
  <c r="P19" i="14"/>
  <c r="Q19" i="14" s="1"/>
  <c r="P21" i="14"/>
  <c r="Q21" i="14" s="1"/>
  <c r="P23" i="14"/>
  <c r="Q23" i="14" s="1"/>
  <c r="P25" i="14"/>
  <c r="Q25" i="14" s="1"/>
  <c r="P30" i="14"/>
  <c r="Q30" i="14" s="1"/>
  <c r="P33" i="14"/>
  <c r="Q33" i="14" s="1"/>
  <c r="P38" i="14"/>
  <c r="Q38" i="14" s="1"/>
  <c r="P41" i="14"/>
  <c r="Q41" i="14" s="1"/>
  <c r="P46" i="14"/>
  <c r="Q46" i="14" s="1"/>
  <c r="P49" i="14"/>
  <c r="Q49" i="14" s="1"/>
  <c r="P54" i="14"/>
  <c r="Q54" i="14" s="1"/>
  <c r="P57" i="14"/>
  <c r="Q57" i="14" s="1"/>
  <c r="Q3" i="16" l="1"/>
  <c r="Q7" i="16" s="1"/>
  <c r="P7" i="16"/>
  <c r="S21" i="9" l="1"/>
  <c r="Q21" i="9"/>
  <c r="P21" i="9"/>
  <c r="O21" i="9"/>
  <c r="N21" i="9"/>
  <c r="M21" i="9"/>
  <c r="L21" i="9"/>
  <c r="J21" i="9"/>
  <c r="F21" i="9"/>
  <c r="M10" i="9"/>
  <c r="L10" i="9"/>
  <c r="O10" i="9"/>
  <c r="L11" i="9"/>
  <c r="M11" i="9"/>
  <c r="N11" i="9" s="1"/>
  <c r="P11" i="9" s="1"/>
  <c r="Q11" i="9" s="1"/>
  <c r="S11" i="9" s="1"/>
  <c r="O11" i="9"/>
  <c r="L12" i="9"/>
  <c r="M12" i="9"/>
  <c r="N12" i="9" s="1"/>
  <c r="O12" i="9"/>
  <c r="L13" i="9"/>
  <c r="M13" i="9"/>
  <c r="N13" i="9" s="1"/>
  <c r="P13" i="9" s="1"/>
  <c r="Q13" i="9" s="1"/>
  <c r="S13" i="9" s="1"/>
  <c r="O13" i="9"/>
  <c r="L14" i="9"/>
  <c r="M14" i="9"/>
  <c r="O14" i="9"/>
  <c r="L15" i="9"/>
  <c r="M15" i="9"/>
  <c r="N15" i="9" s="1"/>
  <c r="O15" i="9"/>
  <c r="L16" i="9"/>
  <c r="M16" i="9"/>
  <c r="N16" i="9" s="1"/>
  <c r="O16" i="9"/>
  <c r="L17" i="9"/>
  <c r="M17" i="9"/>
  <c r="N17" i="9" s="1"/>
  <c r="P17" i="9" s="1"/>
  <c r="Q17" i="9" s="1"/>
  <c r="S17" i="9" s="1"/>
  <c r="O17" i="9"/>
  <c r="L18" i="9"/>
  <c r="M18" i="9"/>
  <c r="O18" i="9"/>
  <c r="L19" i="9"/>
  <c r="M19" i="9"/>
  <c r="P19" i="9" s="1"/>
  <c r="Q19" i="9" s="1"/>
  <c r="S19" i="9" s="1"/>
  <c r="N19" i="9"/>
  <c r="O19" i="9"/>
  <c r="P15" i="9" l="1"/>
  <c r="Q15" i="9" s="1"/>
  <c r="S15" i="9" s="1"/>
  <c r="N18" i="9"/>
  <c r="P18" i="9" s="1"/>
  <c r="Q18" i="9" s="1"/>
  <c r="S18" i="9" s="1"/>
  <c r="P16" i="9"/>
  <c r="Q16" i="9" s="1"/>
  <c r="S16" i="9" s="1"/>
  <c r="N14" i="9"/>
  <c r="P14" i="9" s="1"/>
  <c r="Q14" i="9" s="1"/>
  <c r="S14" i="9" s="1"/>
  <c r="P12" i="9"/>
  <c r="Q12" i="9" s="1"/>
  <c r="S12" i="9" s="1"/>
  <c r="N10" i="9"/>
  <c r="P10" i="9" s="1"/>
  <c r="Q10" i="9" s="1"/>
  <c r="S10" i="9" s="1"/>
  <c r="O9" i="9"/>
  <c r="L9" i="9"/>
  <c r="M9" i="9" s="1"/>
  <c r="N9" i="9" s="1"/>
  <c r="O8" i="9"/>
  <c r="L8" i="9"/>
  <c r="M8" i="9" s="1"/>
  <c r="N8" i="9" s="1"/>
  <c r="O7" i="9"/>
  <c r="L7" i="9"/>
  <c r="M7" i="9" s="1"/>
  <c r="N7" i="9" s="1"/>
  <c r="O6" i="9"/>
  <c r="L6" i="9"/>
  <c r="M6" i="9" s="1"/>
  <c r="N6" i="9" s="1"/>
  <c r="O5" i="9"/>
  <c r="L5" i="9"/>
  <c r="M5" i="9" s="1"/>
  <c r="N5" i="9" s="1"/>
  <c r="O4" i="9"/>
  <c r="L4" i="9"/>
  <c r="M4" i="9" s="1"/>
  <c r="O3" i="9"/>
  <c r="L3" i="9"/>
  <c r="N4" i="9" l="1"/>
  <c r="P5" i="9"/>
  <c r="Q5" i="9" s="1"/>
  <c r="S5" i="9" s="1"/>
  <c r="P7" i="9"/>
  <c r="Q7" i="9" s="1"/>
  <c r="S7" i="9" s="1"/>
  <c r="P9" i="9"/>
  <c r="Q9" i="9" s="1"/>
  <c r="S9" i="9" s="1"/>
  <c r="P6" i="9"/>
  <c r="Q6" i="9" s="1"/>
  <c r="S6" i="9" s="1"/>
  <c r="P8" i="9"/>
  <c r="Q8" i="9" s="1"/>
  <c r="S8" i="9" s="1"/>
  <c r="M3" i="9"/>
  <c r="P4" i="9" l="1"/>
  <c r="Q4" i="9" s="1"/>
  <c r="S4" i="9" s="1"/>
  <c r="N3" i="9"/>
  <c r="P3" i="9" s="1"/>
  <c r="Q3" i="9" l="1"/>
  <c r="S3" i="9" l="1"/>
</calcChain>
</file>

<file path=xl/sharedStrings.xml><?xml version="1.0" encoding="utf-8"?>
<sst xmlns="http://schemas.openxmlformats.org/spreadsheetml/2006/main" count="436" uniqueCount="96">
  <si>
    <t>FILEING MONTH</t>
  </si>
  <si>
    <t>BILL NO</t>
  </si>
  <si>
    <t>Date</t>
  </si>
  <si>
    <t>GST NO OF PARTY</t>
  </si>
  <si>
    <t>PARTY NAME_Bill</t>
  </si>
  <si>
    <t>INVOICE VALUE</t>
  </si>
  <si>
    <t>TAXABLE AMT</t>
  </si>
  <si>
    <t>NET GST</t>
  </si>
  <si>
    <t>SGST</t>
  </si>
  <si>
    <t>CGST</t>
  </si>
  <si>
    <t>IGST</t>
  </si>
  <si>
    <t>TOTAL VALUE</t>
  </si>
  <si>
    <t>AMT.DIFFER</t>
  </si>
  <si>
    <t>TCS</t>
  </si>
  <si>
    <t>DIFF</t>
  </si>
  <si>
    <t>QTY</t>
  </si>
  <si>
    <t>33ADXPA3177C1ZP</t>
  </si>
  <si>
    <t>HSN</t>
  </si>
  <si>
    <t>Description</t>
  </si>
  <si>
    <t>MT</t>
  </si>
  <si>
    <t>UQC</t>
  </si>
  <si>
    <t>ARAC/21-22/0021</t>
  </si>
  <si>
    <t>ARAC/21-22/0022</t>
  </si>
  <si>
    <t>ARAC/21-22/0023</t>
  </si>
  <si>
    <t>ARAC/21-22/0024</t>
  </si>
  <si>
    <t>ARAC/21-22/0025</t>
  </si>
  <si>
    <t>ARAC/21-22/0026</t>
  </si>
  <si>
    <t>ARAC/21-22/0027</t>
  </si>
  <si>
    <t>ARAC/21-22/0028</t>
  </si>
  <si>
    <t>ARAC/21-22/0029</t>
  </si>
  <si>
    <t>ARAC/21-22/0030</t>
  </si>
  <si>
    <t>ARAC/21-22/0031</t>
  </si>
  <si>
    <t>ARAC/21-22/0032</t>
  </si>
  <si>
    <t>ARAC/21-22/0033</t>
  </si>
  <si>
    <t>ARAC/21-22/0034</t>
  </si>
  <si>
    <t>ARAC/21-22/0035</t>
  </si>
  <si>
    <t>ARAC/21-22/0036</t>
  </si>
  <si>
    <t>ARAC/21-22/0037</t>
  </si>
  <si>
    <t>AUTOFINE INDUSTRIES</t>
  </si>
  <si>
    <t>HRPO COIL / SHEET 1.5*1060</t>
  </si>
  <si>
    <t>HRPO COIL / SHEET 2.3*171</t>
  </si>
  <si>
    <t>HRPO COIL / SHEET 2*171</t>
  </si>
  <si>
    <t>"1/2"xSWG ERW PIPES &amp; TUBES</t>
  </si>
  <si>
    <t>"1/2"x16 SWG ERW PIPES &amp; TUBES</t>
  </si>
  <si>
    <t>CRCA COIL</t>
  </si>
  <si>
    <t>METER</t>
  </si>
  <si>
    <t>REMARKS</t>
  </si>
  <si>
    <t>JAN</t>
  </si>
  <si>
    <t>09.01.2020</t>
  </si>
  <si>
    <t>Autofine Industries</t>
  </si>
  <si>
    <t>10.01.2020</t>
  </si>
  <si>
    <t>11.01.2020</t>
  </si>
  <si>
    <t>13.01.2020</t>
  </si>
  <si>
    <t>18.01.2020</t>
  </si>
  <si>
    <t>20.01.2020</t>
  </si>
  <si>
    <t>22.01.2020</t>
  </si>
  <si>
    <t>24.01.2020</t>
  </si>
  <si>
    <t>25.01.2020</t>
  </si>
  <si>
    <t>27.01.2020</t>
  </si>
  <si>
    <t>29.01.2020</t>
  </si>
  <si>
    <t>31.01.2020</t>
  </si>
  <si>
    <t>FEB</t>
  </si>
  <si>
    <t>05.02.2020</t>
  </si>
  <si>
    <t>06.02.2020</t>
  </si>
  <si>
    <t>08.02.2020</t>
  </si>
  <si>
    <t>10.02.2020</t>
  </si>
  <si>
    <t>12.02.2020</t>
  </si>
  <si>
    <t>13.02.2020</t>
  </si>
  <si>
    <t>14.02.2020</t>
  </si>
  <si>
    <t>17.02.2020</t>
  </si>
  <si>
    <t>19.02.2020</t>
  </si>
  <si>
    <t>20.02.2020</t>
  </si>
  <si>
    <t>22.02.2020</t>
  </si>
  <si>
    <t>23.02.2020</t>
  </si>
  <si>
    <t>24.02.2020</t>
  </si>
  <si>
    <t>MAR</t>
  </si>
  <si>
    <t>Bill no</t>
  </si>
  <si>
    <t>AMT. DIFFER</t>
  </si>
  <si>
    <t>GST/19-20/V-0279</t>
  </si>
  <si>
    <t>07.01.2020</t>
  </si>
  <si>
    <t>33AAACV2498N1ZV</t>
  </si>
  <si>
    <t>Vishu Steels Pvt Ltd</t>
  </si>
  <si>
    <t>GST/19-20/V-0288</t>
  </si>
  <si>
    <t>14.01.2020</t>
  </si>
  <si>
    <t>GST/19-20/V-0298</t>
  </si>
  <si>
    <t>03.02.2020</t>
  </si>
  <si>
    <t>33DVUPS3196H1ZT</t>
  </si>
  <si>
    <t>Sherin Steel</t>
  </si>
  <si>
    <t>GST/19-20/V-0339</t>
  </si>
  <si>
    <t>11.02.2020</t>
  </si>
  <si>
    <t>000301</t>
  </si>
  <si>
    <t>33ALOPJ7090C3Z2</t>
  </si>
  <si>
    <t>Ramajayam and Associates</t>
  </si>
  <si>
    <t>000330</t>
  </si>
  <si>
    <t>04.03.2020</t>
  </si>
  <si>
    <t>ramajayam and 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</si>
</sst>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_-* #,##0.00_-;\-* #,##0.00_-;_-* &quot;-&quot;??_-;_-@_-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10"/>
      <color theme="1"/>
      <name val="Calbri"/>
    </font>
    <font>
      <sz val="11"/>
      <name val="Calbri"/>
    </font>
    <font>
      <b/>
      <sz val="9"/>
      <name val="Calbri"/>
    </font>
    <font>
      <sz val="11"/>
      <color theme="1"/>
      <name val="Calbri"/>
    </font>
    <font>
      <b/>
      <sz val="11"/>
      <color theme="1"/>
      <name val="Calbri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Border="1"/>
    <xf numFmtId="0" fontId="0" fillId="2" borderId="0" xfId="0" applyFont="1" applyFill="1" applyBorder="1"/>
    <xf numFmtId="164" fontId="0" fillId="2" borderId="0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49" fontId="5" fillId="0" borderId="1" xfId="0" applyNumberFormat="1" applyFont="1" applyBorder="1" applyAlignment="1">
      <alignment horizontal="center" vertical="center"/>
    </xf>
    <xf numFmtId="4" fontId="0" fillId="2" borderId="0" xfId="0" applyNumberFormat="1" applyFont="1" applyFill="1" applyBorder="1"/>
    <xf numFmtId="4" fontId="1" fillId="2" borderId="1" xfId="0" applyNumberFormat="1" applyFont="1" applyFill="1" applyBorder="1"/>
    <xf numFmtId="0" fontId="1" fillId="2" borderId="1" xfId="0" applyFont="1" applyFill="1" applyBorder="1"/>
    <xf numFmtId="0" fontId="4" fillId="2" borderId="1" xfId="0" quotePrefix="1" applyFont="1" applyFill="1" applyBorder="1" applyAlignment="1">
      <alignment horizontal="left" vertical="center"/>
    </xf>
    <xf numFmtId="4" fontId="3" fillId="2" borderId="1" xfId="0" applyNumberFormat="1" applyFont="1" applyFill="1" applyBorder="1"/>
    <xf numFmtId="4" fontId="4" fillId="2" borderId="1" xfId="0" applyNumberFormat="1" applyFont="1" applyFill="1" applyBorder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" fontId="7" fillId="2" borderId="1" xfId="0" applyNumberFormat="1" applyFont="1" applyFill="1" applyBorder="1"/>
    <xf numFmtId="4" fontId="8" fillId="0" borderId="1" xfId="1" applyNumberFormat="1" applyFont="1" applyBorder="1" applyAlignment="1">
      <alignment horizontal="center" vertical="center"/>
    </xf>
    <xf numFmtId="4" fontId="9" fillId="2" borderId="1" xfId="0" applyNumberFormat="1" applyFont="1" applyFill="1" applyBorder="1"/>
    <xf numFmtId="4" fontId="10" fillId="2" borderId="1" xfId="0" applyNumberFormat="1" applyFont="1" applyFill="1" applyBorder="1"/>
    <xf numFmtId="3" fontId="6" fillId="0" borderId="1" xfId="1" applyNumberFormat="1" applyFont="1" applyBorder="1" applyAlignment="1">
      <alignment horizontal="center" vertical="center"/>
    </xf>
    <xf numFmtId="3" fontId="7" fillId="2" borderId="1" xfId="1" applyNumberFormat="1" applyFont="1" applyFill="1" applyBorder="1"/>
    <xf numFmtId="3" fontId="9" fillId="2" borderId="1" xfId="0" applyNumberFormat="1" applyFont="1" applyFill="1" applyBorder="1"/>
    <xf numFmtId="3" fontId="7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/>
    <xf numFmtId="0" fontId="4" fillId="2" borderId="1" xfId="0" applyFont="1" applyFill="1" applyBorder="1"/>
    <xf numFmtId="0" fontId="11" fillId="0" borderId="1" xfId="0" applyFont="1" applyBorder="1" applyAlignment="1">
      <alignment horizontal="center"/>
    </xf>
    <xf numFmtId="1" fontId="0" fillId="2" borderId="1" xfId="0" applyNumberFormat="1" applyFill="1" applyBorder="1"/>
    <xf numFmtId="1" fontId="4" fillId="2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2" fontId="0" fillId="2" borderId="1" xfId="0" applyNumberFormat="1" applyFill="1" applyBorder="1"/>
    <xf numFmtId="2" fontId="11" fillId="0" borderId="1" xfId="0" applyNumberFormat="1" applyFont="1" applyBorder="1" applyAlignment="1">
      <alignment horizontal="right" wrapText="1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2" fontId="0" fillId="2" borderId="0" xfId="0" applyNumberFormat="1" applyFill="1"/>
  </cellXfs>
  <cellStyles count="4">
    <cellStyle name="Comma" xfId="1" builtinId="3"/>
    <cellStyle name="Comma 2" xfId="3" xr:uid="{00000000-0005-0000-0000-000001000000}"/>
    <cellStyle name="Comma 3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9B67-FEC9-4015-8622-00FCA2D3EFDD}">
  <dimension ref="A1:R13"/>
  <sheetViews>
    <sheetView tabSelected="1" workbookViewId="0">
      <selection sqref="A1:XFD1048576"/>
    </sheetView>
  </sheetViews>
  <sheetFormatPr defaultRowHeight="15"/>
  <cols>
    <col min="1" max="1" width="15.140625" style="31" bestFit="1" customWidth="1"/>
    <col min="2" max="2" width="14.42578125" style="31" bestFit="1" customWidth="1"/>
    <col min="3" max="3" width="8.7109375" style="31" bestFit="1" customWidth="1"/>
    <col min="4" max="4" width="16.5703125" style="31" bestFit="1" customWidth="1"/>
    <col min="5" max="5" width="29.42578125" style="31" bestFit="1" customWidth="1"/>
    <col min="6" max="6" width="14.7109375" style="31" bestFit="1" customWidth="1"/>
    <col min="7" max="11" width="13.28515625" style="31" bestFit="1" customWidth="1"/>
    <col min="12" max="14" width="9.5703125" style="31" bestFit="1" customWidth="1"/>
    <col min="15" max="15" width="8.42578125" style="31" bestFit="1" customWidth="1"/>
    <col min="16" max="16" width="12.7109375" style="31" bestFit="1" customWidth="1"/>
    <col min="17" max="17" width="12" style="31" bestFit="1" customWidth="1"/>
    <col min="18" max="18" width="9.42578125" style="31" bestFit="1" customWidth="1"/>
    <col min="19" max="16384" width="9.140625" style="31"/>
  </cols>
  <sheetData>
    <row r="1" spans="1:18">
      <c r="A1" s="30"/>
      <c r="B1" s="30"/>
      <c r="C1" s="30"/>
      <c r="D1" s="30"/>
      <c r="E1" s="30"/>
      <c r="F1" s="30"/>
      <c r="G1" s="30">
        <v>0</v>
      </c>
      <c r="H1" s="30">
        <v>5</v>
      </c>
      <c r="I1" s="30">
        <v>12</v>
      </c>
      <c r="J1" s="30">
        <v>18</v>
      </c>
      <c r="K1" s="30">
        <v>28</v>
      </c>
      <c r="L1" s="30"/>
      <c r="M1" s="30"/>
      <c r="N1" s="30"/>
      <c r="O1" s="30"/>
      <c r="P1" s="30"/>
      <c r="Q1" s="30"/>
      <c r="R1" s="30"/>
    </row>
    <row r="2" spans="1:18">
      <c r="A2" s="30" t="s">
        <v>0</v>
      </c>
      <c r="B2" s="30" t="s">
        <v>76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6</v>
      </c>
      <c r="I2" s="30" t="s">
        <v>6</v>
      </c>
      <c r="J2" s="30" t="s">
        <v>6</v>
      </c>
      <c r="K2" s="30" t="s">
        <v>6</v>
      </c>
      <c r="L2" s="30" t="s">
        <v>7</v>
      </c>
      <c r="M2" s="30" t="s">
        <v>8</v>
      </c>
      <c r="N2" s="30" t="s">
        <v>9</v>
      </c>
      <c r="O2" s="30" t="s">
        <v>10</v>
      </c>
      <c r="P2" s="30" t="s">
        <v>11</v>
      </c>
      <c r="Q2" s="30" t="s">
        <v>77</v>
      </c>
      <c r="R2" s="30" t="s">
        <v>46</v>
      </c>
    </row>
    <row r="3" spans="1:18">
      <c r="A3" s="30" t="s">
        <v>47</v>
      </c>
      <c r="B3" s="27" t="s">
        <v>78</v>
      </c>
      <c r="C3" s="27" t="s">
        <v>79</v>
      </c>
      <c r="D3" s="27" t="s">
        <v>80</v>
      </c>
      <c r="E3" s="27" t="s">
        <v>81</v>
      </c>
      <c r="F3" s="30">
        <v>940855.3</v>
      </c>
      <c r="G3" s="30"/>
      <c r="H3" s="30"/>
      <c r="I3" s="30"/>
      <c r="J3" s="30">
        <v>797335</v>
      </c>
      <c r="K3" s="30"/>
      <c r="L3" s="32">
        <f t="shared" ref="L3:L13" si="0">+(H3*$H$1/100)+(I3*$I$1/100)+(J3*$J$1/100)+(K3*$K$1/100)</f>
        <v>143520.29999999999</v>
      </c>
      <c r="M3" s="32">
        <f t="shared" ref="M3:M13" si="1">+IF(VALUE(LEFT(D3,2))=33,L3/2,0)</f>
        <v>71760.149999999994</v>
      </c>
      <c r="N3" s="32">
        <f t="shared" ref="N3:N13" si="2">+M3</f>
        <v>71760.149999999994</v>
      </c>
      <c r="O3" s="32">
        <f t="shared" ref="O3:O13" si="3">+IF(VALUE(LEFT(D3,2))=33,0,L3)</f>
        <v>0</v>
      </c>
      <c r="P3" s="32">
        <f t="shared" ref="P3:P13" si="4">SUM(G3:K3)+M3+N3+O3</f>
        <v>940855.3</v>
      </c>
      <c r="Q3" s="32">
        <f t="shared" ref="Q3:Q13" si="5">P3-F3</f>
        <v>0</v>
      </c>
      <c r="R3" s="30"/>
    </row>
    <row r="4" spans="1:18">
      <c r="A4" s="30" t="s">
        <v>47</v>
      </c>
      <c r="B4" s="27" t="s">
        <v>82</v>
      </c>
      <c r="C4" s="27" t="s">
        <v>83</v>
      </c>
      <c r="D4" s="27" t="s">
        <v>80</v>
      </c>
      <c r="E4" s="27" t="s">
        <v>81</v>
      </c>
      <c r="F4" s="30">
        <v>177507.40000000002</v>
      </c>
      <c r="G4" s="30"/>
      <c r="H4" s="30"/>
      <c r="I4" s="30"/>
      <c r="J4" s="30">
        <v>150430</v>
      </c>
      <c r="K4" s="30"/>
      <c r="L4" s="32">
        <f t="shared" si="0"/>
        <v>27077.4</v>
      </c>
      <c r="M4" s="32">
        <f t="shared" si="1"/>
        <v>13538.7</v>
      </c>
      <c r="N4" s="32">
        <f t="shared" si="2"/>
        <v>13538.7</v>
      </c>
      <c r="O4" s="32">
        <f t="shared" si="3"/>
        <v>0</v>
      </c>
      <c r="P4" s="32">
        <f t="shared" si="4"/>
        <v>177507.40000000002</v>
      </c>
      <c r="Q4" s="32">
        <f t="shared" si="5"/>
        <v>0</v>
      </c>
      <c r="R4" s="30"/>
    </row>
    <row r="5" spans="1:18">
      <c r="A5" s="30" t="s">
        <v>47</v>
      </c>
      <c r="B5" s="27" t="s">
        <v>84</v>
      </c>
      <c r="C5" s="27" t="s">
        <v>54</v>
      </c>
      <c r="D5" s="27" t="s">
        <v>80</v>
      </c>
      <c r="E5" s="27" t="s">
        <v>81</v>
      </c>
      <c r="F5" s="30">
        <v>711451.5</v>
      </c>
      <c r="G5" s="30"/>
      <c r="H5" s="30"/>
      <c r="I5" s="30"/>
      <c r="J5" s="30">
        <v>602925</v>
      </c>
      <c r="K5" s="30"/>
      <c r="L5" s="32">
        <f t="shared" si="0"/>
        <v>108526.5</v>
      </c>
      <c r="M5" s="32">
        <f t="shared" si="1"/>
        <v>54263.25</v>
      </c>
      <c r="N5" s="32">
        <f t="shared" si="2"/>
        <v>54263.25</v>
      </c>
      <c r="O5" s="32">
        <f t="shared" si="3"/>
        <v>0</v>
      </c>
      <c r="P5" s="32">
        <f t="shared" si="4"/>
        <v>711451.5</v>
      </c>
      <c r="Q5" s="32">
        <f t="shared" si="5"/>
        <v>0</v>
      </c>
      <c r="R5" s="30"/>
    </row>
    <row r="6" spans="1:18">
      <c r="A6" s="30" t="s">
        <v>61</v>
      </c>
      <c r="B6" s="30">
        <v>646</v>
      </c>
      <c r="C6" s="27" t="s">
        <v>85</v>
      </c>
      <c r="D6" s="27" t="s">
        <v>86</v>
      </c>
      <c r="E6" s="27" t="s">
        <v>87</v>
      </c>
      <c r="F6" s="33">
        <v>131263.20000000001</v>
      </c>
      <c r="G6" s="30"/>
      <c r="H6" s="30"/>
      <c r="I6" s="30"/>
      <c r="J6" s="30">
        <v>111240</v>
      </c>
      <c r="K6" s="30"/>
      <c r="L6" s="32">
        <f t="shared" si="0"/>
        <v>20023.2</v>
      </c>
      <c r="M6" s="32">
        <f t="shared" si="1"/>
        <v>10011.6</v>
      </c>
      <c r="N6" s="32">
        <f t="shared" si="2"/>
        <v>10011.6</v>
      </c>
      <c r="O6" s="32">
        <f t="shared" si="3"/>
        <v>0</v>
      </c>
      <c r="P6" s="32">
        <f t="shared" si="4"/>
        <v>131263.20000000001</v>
      </c>
      <c r="Q6" s="32">
        <f t="shared" si="5"/>
        <v>0</v>
      </c>
      <c r="R6" s="30"/>
    </row>
    <row r="7" spans="1:18">
      <c r="A7" s="30" t="s">
        <v>61</v>
      </c>
      <c r="B7" s="30">
        <v>648</v>
      </c>
      <c r="C7" s="27" t="s">
        <v>63</v>
      </c>
      <c r="D7" s="27" t="s">
        <v>86</v>
      </c>
      <c r="E7" s="27" t="s">
        <v>87</v>
      </c>
      <c r="F7" s="33">
        <v>121068</v>
      </c>
      <c r="G7" s="30"/>
      <c r="H7" s="30"/>
      <c r="I7" s="30"/>
      <c r="J7" s="30">
        <v>102600</v>
      </c>
      <c r="K7" s="30"/>
      <c r="L7" s="32">
        <f t="shared" si="0"/>
        <v>18468</v>
      </c>
      <c r="M7" s="32">
        <f t="shared" si="1"/>
        <v>9234</v>
      </c>
      <c r="N7" s="32">
        <f t="shared" si="2"/>
        <v>9234</v>
      </c>
      <c r="O7" s="32">
        <f t="shared" si="3"/>
        <v>0</v>
      </c>
      <c r="P7" s="32">
        <f t="shared" si="4"/>
        <v>121068</v>
      </c>
      <c r="Q7" s="32">
        <f t="shared" si="5"/>
        <v>0</v>
      </c>
      <c r="R7" s="30"/>
    </row>
    <row r="8" spans="1:18">
      <c r="A8" s="30" t="s">
        <v>61</v>
      </c>
      <c r="B8" s="27" t="s">
        <v>88</v>
      </c>
      <c r="C8" s="27" t="s">
        <v>63</v>
      </c>
      <c r="D8" s="30" t="s">
        <v>80</v>
      </c>
      <c r="E8" s="30" t="s">
        <v>81</v>
      </c>
      <c r="F8" s="30">
        <v>893360.3</v>
      </c>
      <c r="G8" s="30"/>
      <c r="H8" s="30"/>
      <c r="I8" s="30"/>
      <c r="J8" s="30">
        <v>757085</v>
      </c>
      <c r="K8" s="30"/>
      <c r="L8" s="32">
        <f t="shared" si="0"/>
        <v>136275.29999999999</v>
      </c>
      <c r="M8" s="32">
        <f t="shared" si="1"/>
        <v>68137.649999999994</v>
      </c>
      <c r="N8" s="32">
        <f t="shared" si="2"/>
        <v>68137.649999999994</v>
      </c>
      <c r="O8" s="32">
        <f t="shared" si="3"/>
        <v>0</v>
      </c>
      <c r="P8" s="32">
        <f t="shared" si="4"/>
        <v>893360.3</v>
      </c>
      <c r="Q8" s="32">
        <f t="shared" si="5"/>
        <v>0</v>
      </c>
      <c r="R8" s="30"/>
    </row>
    <row r="9" spans="1:18">
      <c r="A9" s="30" t="s">
        <v>61</v>
      </c>
      <c r="B9" s="30">
        <v>650</v>
      </c>
      <c r="C9" s="30" t="s">
        <v>89</v>
      </c>
      <c r="D9" s="27" t="s">
        <v>86</v>
      </c>
      <c r="E9" s="27" t="s">
        <v>87</v>
      </c>
      <c r="F9" s="30">
        <v>500320</v>
      </c>
      <c r="G9" s="30"/>
      <c r="H9" s="30"/>
      <c r="I9" s="30"/>
      <c r="J9" s="30">
        <v>424000</v>
      </c>
      <c r="K9" s="30"/>
      <c r="L9" s="32">
        <f t="shared" si="0"/>
        <v>76320</v>
      </c>
      <c r="M9" s="32">
        <f t="shared" si="1"/>
        <v>38160</v>
      </c>
      <c r="N9" s="32">
        <f t="shared" si="2"/>
        <v>38160</v>
      </c>
      <c r="O9" s="32">
        <f t="shared" si="3"/>
        <v>0</v>
      </c>
      <c r="P9" s="32">
        <f t="shared" si="4"/>
        <v>500320</v>
      </c>
      <c r="Q9" s="32">
        <f t="shared" si="5"/>
        <v>0</v>
      </c>
      <c r="R9" s="30"/>
    </row>
    <row r="10" spans="1:18">
      <c r="A10" s="30" t="s">
        <v>61</v>
      </c>
      <c r="B10" s="30">
        <v>652</v>
      </c>
      <c r="C10" s="30" t="s">
        <v>68</v>
      </c>
      <c r="D10" s="27" t="s">
        <v>86</v>
      </c>
      <c r="E10" s="27" t="s">
        <v>87</v>
      </c>
      <c r="F10" s="30">
        <v>153883.79999999999</v>
      </c>
      <c r="G10" s="30"/>
      <c r="H10" s="30"/>
      <c r="I10" s="30"/>
      <c r="J10" s="30">
        <v>130410</v>
      </c>
      <c r="K10" s="30"/>
      <c r="L10" s="32">
        <f t="shared" si="0"/>
        <v>23473.8</v>
      </c>
      <c r="M10" s="32">
        <f t="shared" si="1"/>
        <v>11736.9</v>
      </c>
      <c r="N10" s="32">
        <f t="shared" si="2"/>
        <v>11736.9</v>
      </c>
      <c r="O10" s="32">
        <f t="shared" si="3"/>
        <v>0</v>
      </c>
      <c r="P10" s="32">
        <f t="shared" si="4"/>
        <v>153883.79999999999</v>
      </c>
      <c r="Q10" s="32">
        <f t="shared" si="5"/>
        <v>0</v>
      </c>
      <c r="R10" s="30"/>
    </row>
    <row r="11" spans="1:18">
      <c r="A11" s="30" t="s">
        <v>75</v>
      </c>
      <c r="B11" s="27">
        <v>657</v>
      </c>
      <c r="C11" s="27" t="s">
        <v>70</v>
      </c>
      <c r="D11" s="27" t="s">
        <v>86</v>
      </c>
      <c r="E11" s="27" t="s">
        <v>87</v>
      </c>
      <c r="F11" s="30">
        <v>144963</v>
      </c>
      <c r="G11" s="30"/>
      <c r="H11" s="30"/>
      <c r="I11" s="30"/>
      <c r="J11" s="30">
        <v>122850</v>
      </c>
      <c r="K11" s="30"/>
      <c r="L11" s="32">
        <f t="shared" si="0"/>
        <v>22113</v>
      </c>
      <c r="M11" s="32">
        <f t="shared" si="1"/>
        <v>11056.5</v>
      </c>
      <c r="N11" s="32">
        <f t="shared" si="2"/>
        <v>11056.5</v>
      </c>
      <c r="O11" s="32">
        <f t="shared" si="3"/>
        <v>0</v>
      </c>
      <c r="P11" s="32">
        <f t="shared" si="4"/>
        <v>144963</v>
      </c>
      <c r="Q11" s="32">
        <f t="shared" si="5"/>
        <v>0</v>
      </c>
      <c r="R11" s="30"/>
    </row>
    <row r="12" spans="1:18">
      <c r="A12" s="30" t="s">
        <v>75</v>
      </c>
      <c r="B12" s="34" t="s">
        <v>90</v>
      </c>
      <c r="C12" s="27" t="s">
        <v>52</v>
      </c>
      <c r="D12" s="27" t="s">
        <v>91</v>
      </c>
      <c r="E12" s="35" t="s">
        <v>92</v>
      </c>
      <c r="F12" s="30">
        <v>17700</v>
      </c>
      <c r="G12" s="30"/>
      <c r="H12" s="30"/>
      <c r="I12" s="30"/>
      <c r="J12" s="30">
        <v>15000</v>
      </c>
      <c r="K12" s="30"/>
      <c r="L12" s="32">
        <f t="shared" si="0"/>
        <v>2700</v>
      </c>
      <c r="M12" s="32">
        <f t="shared" si="1"/>
        <v>1350</v>
      </c>
      <c r="N12" s="32">
        <f t="shared" si="2"/>
        <v>1350</v>
      </c>
      <c r="O12" s="32">
        <f t="shared" si="3"/>
        <v>0</v>
      </c>
      <c r="P12" s="32">
        <f t="shared" si="4"/>
        <v>17700</v>
      </c>
      <c r="Q12" s="32">
        <f t="shared" si="5"/>
        <v>0</v>
      </c>
      <c r="R12" s="30"/>
    </row>
    <row r="13" spans="1:18">
      <c r="A13" s="30" t="s">
        <v>75</v>
      </c>
      <c r="B13" s="34" t="s">
        <v>93</v>
      </c>
      <c r="C13" s="27" t="s">
        <v>94</v>
      </c>
      <c r="D13" s="27" t="s">
        <v>91</v>
      </c>
      <c r="E13" s="35" t="s">
        <v>95</v>
      </c>
      <c r="F13" s="30">
        <v>1770</v>
      </c>
      <c r="G13" s="30"/>
      <c r="H13" s="30"/>
      <c r="I13" s="30"/>
      <c r="J13" s="30">
        <v>1500</v>
      </c>
      <c r="K13" s="30"/>
      <c r="L13" s="32">
        <f t="shared" si="0"/>
        <v>270</v>
      </c>
      <c r="M13" s="32">
        <f t="shared" si="1"/>
        <v>135</v>
      </c>
      <c r="N13" s="32">
        <f t="shared" si="2"/>
        <v>135</v>
      </c>
      <c r="O13" s="32">
        <f t="shared" si="3"/>
        <v>0</v>
      </c>
      <c r="P13" s="32">
        <f t="shared" si="4"/>
        <v>1770</v>
      </c>
      <c r="Q13" s="32">
        <f t="shared" si="5"/>
        <v>0</v>
      </c>
      <c r="R13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workbookViewId="0">
      <selection activeCell="B6" sqref="B6"/>
    </sheetView>
  </sheetViews>
  <sheetFormatPr defaultColWidth="9.140625" defaultRowHeight="15"/>
  <cols>
    <col min="1" max="1" width="15.42578125" style="2" bestFit="1" customWidth="1"/>
    <col min="2" max="2" width="16" style="2" bestFit="1" customWidth="1"/>
    <col min="3" max="3" width="10.140625" style="3" bestFit="1" customWidth="1"/>
    <col min="4" max="4" width="17.85546875" style="2" bestFit="1" customWidth="1"/>
    <col min="5" max="5" width="34.28515625" style="2" bestFit="1" customWidth="1"/>
    <col min="6" max="6" width="15" style="8" bestFit="1" customWidth="1"/>
    <col min="7" max="9" width="13.42578125" style="8" bestFit="1" customWidth="1"/>
    <col min="10" max="11" width="13.5703125" style="8" bestFit="1" customWidth="1"/>
    <col min="12" max="12" width="11.7109375" style="8" bestFit="1" customWidth="1"/>
    <col min="13" max="14" width="10.7109375" style="8" bestFit="1" customWidth="1"/>
    <col min="15" max="15" width="9.140625" style="8" bestFit="1" customWidth="1"/>
    <col min="16" max="16" width="13" style="8" bestFit="1" customWidth="1"/>
    <col min="17" max="17" width="11.85546875" style="8" bestFit="1" customWidth="1"/>
    <col min="18" max="18" width="8.7109375" style="8" bestFit="1" customWidth="1"/>
    <col min="19" max="19" width="8.140625" style="8" bestFit="1" customWidth="1"/>
    <col min="20" max="20" width="9" style="2" customWidth="1"/>
    <col min="21" max="21" width="9.140625" style="2"/>
    <col min="22" max="22" width="29.85546875" style="2" bestFit="1" customWidth="1"/>
    <col min="23" max="16384" width="9.140625" style="2"/>
  </cols>
  <sheetData>
    <row r="1" spans="1:23" s="1" customFormat="1">
      <c r="A1" s="4"/>
      <c r="B1" s="4"/>
      <c r="C1" s="5"/>
      <c r="D1" s="6"/>
      <c r="E1" s="4"/>
      <c r="F1" s="12"/>
      <c r="G1" s="12">
        <v>0</v>
      </c>
      <c r="H1" s="12">
        <v>5</v>
      </c>
      <c r="I1" s="12">
        <v>12</v>
      </c>
      <c r="J1" s="12">
        <v>18</v>
      </c>
      <c r="K1" s="12">
        <v>28</v>
      </c>
      <c r="L1" s="12"/>
      <c r="M1" s="12"/>
      <c r="N1" s="12"/>
      <c r="O1" s="12"/>
      <c r="P1" s="12"/>
      <c r="Q1" s="12"/>
      <c r="R1" s="12"/>
      <c r="S1" s="12"/>
      <c r="T1" s="10"/>
      <c r="U1" s="10"/>
      <c r="V1" s="10"/>
      <c r="W1" s="10"/>
    </row>
    <row r="2" spans="1:23" s="1" customFormat="1">
      <c r="A2" s="4" t="s">
        <v>0</v>
      </c>
      <c r="B2" s="4" t="s">
        <v>1</v>
      </c>
      <c r="C2" s="5" t="s">
        <v>2</v>
      </c>
      <c r="D2" s="6" t="s">
        <v>3</v>
      </c>
      <c r="E2" s="4" t="s">
        <v>4</v>
      </c>
      <c r="F2" s="12" t="s">
        <v>5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7</v>
      </c>
      <c r="M2" s="12" t="s">
        <v>8</v>
      </c>
      <c r="N2" s="12" t="s">
        <v>9</v>
      </c>
      <c r="O2" s="12" t="s">
        <v>10</v>
      </c>
      <c r="P2" s="12" t="s">
        <v>11</v>
      </c>
      <c r="Q2" s="12" t="s">
        <v>12</v>
      </c>
      <c r="R2" s="12" t="s">
        <v>13</v>
      </c>
      <c r="S2" s="13" t="s">
        <v>14</v>
      </c>
      <c r="T2" s="10" t="s">
        <v>17</v>
      </c>
      <c r="U2" s="10" t="s">
        <v>15</v>
      </c>
      <c r="V2" s="10" t="s">
        <v>18</v>
      </c>
      <c r="W2" s="10" t="s">
        <v>20</v>
      </c>
    </row>
    <row r="3" spans="1:23">
      <c r="A3" s="11">
        <v>102021</v>
      </c>
      <c r="B3" s="14" t="s">
        <v>21</v>
      </c>
      <c r="C3" s="15">
        <v>44474</v>
      </c>
      <c r="D3" s="7" t="s">
        <v>16</v>
      </c>
      <c r="E3" s="14" t="s">
        <v>38</v>
      </c>
      <c r="F3" s="20">
        <v>97940</v>
      </c>
      <c r="G3" s="16"/>
      <c r="H3" s="16"/>
      <c r="I3" s="16"/>
      <c r="J3" s="21">
        <v>83000</v>
      </c>
      <c r="K3" s="16"/>
      <c r="L3" s="23">
        <f>+(H3*$H$1/100)+(I3*$I$1/100)+(J3*$J$1/100)+(K3*$K$1/100)</f>
        <v>14940</v>
      </c>
      <c r="M3" s="23">
        <f t="shared" ref="M3" si="0">+IF(VALUE(LEFT(D3,2))=33,L3/2,0)</f>
        <v>7470</v>
      </c>
      <c r="N3" s="23">
        <f t="shared" ref="N3" si="1">+M3</f>
        <v>7470</v>
      </c>
      <c r="O3" s="23">
        <f>+IF(VALUE(LEFT(D3,2))=33,0,L3)</f>
        <v>0</v>
      </c>
      <c r="P3" s="23">
        <f t="shared" ref="P3" si="2">SUM(G3:K3)+M3+N3+O3</f>
        <v>97940</v>
      </c>
      <c r="Q3" s="23">
        <f t="shared" ref="Q3" si="3">P3-F3</f>
        <v>0</v>
      </c>
      <c r="R3" s="17"/>
      <c r="S3" s="16">
        <f t="shared" ref="S3:S9" si="4">Q3+R3</f>
        <v>0</v>
      </c>
      <c r="T3" s="14">
        <v>72082790</v>
      </c>
      <c r="U3" s="14">
        <v>1000</v>
      </c>
      <c r="V3" s="14" t="s">
        <v>39</v>
      </c>
      <c r="W3" s="14" t="s">
        <v>19</v>
      </c>
    </row>
    <row r="4" spans="1:23">
      <c r="A4" s="11">
        <v>102021</v>
      </c>
      <c r="B4" s="14" t="s">
        <v>22</v>
      </c>
      <c r="C4" s="15">
        <v>44475</v>
      </c>
      <c r="D4" s="7" t="s">
        <v>16</v>
      </c>
      <c r="E4" s="14" t="s">
        <v>38</v>
      </c>
      <c r="F4" s="20">
        <v>75413.999999999985</v>
      </c>
      <c r="G4" s="16"/>
      <c r="H4" s="16"/>
      <c r="I4" s="16"/>
      <c r="J4" s="21">
        <v>63910</v>
      </c>
      <c r="K4" s="16"/>
      <c r="L4" s="23">
        <f t="shared" ref="L4:L9" si="5">+(H4*$H$1/100)+(I4*$I$1/100)+(J4*$J$1/100)+(K4*$K$1/100)</f>
        <v>11503.8</v>
      </c>
      <c r="M4" s="23">
        <f t="shared" ref="M4:M10" si="6">+IF(VALUE(LEFT(D4,2))=33,L4/2,0)</f>
        <v>5751.9</v>
      </c>
      <c r="N4" s="23">
        <f t="shared" ref="N4:N9" si="7">+M4</f>
        <v>5751.9</v>
      </c>
      <c r="O4" s="23">
        <f t="shared" ref="O4:O9" si="8">+IF(VALUE(LEFT(D4,2))=33,0,L4)</f>
        <v>0</v>
      </c>
      <c r="P4" s="23">
        <f t="shared" ref="P4:P9" si="9">SUM(G4:K4)+M4+N4+O4</f>
        <v>75413.799999999988</v>
      </c>
      <c r="Q4" s="23">
        <f t="shared" ref="Q4:Q9" si="10">P4-F4</f>
        <v>-0.19999999999708962</v>
      </c>
      <c r="R4" s="17"/>
      <c r="S4" s="16">
        <f t="shared" si="4"/>
        <v>-0.19999999999708962</v>
      </c>
      <c r="T4" s="14">
        <v>72082790</v>
      </c>
      <c r="U4" s="14">
        <v>770</v>
      </c>
      <c r="V4" s="14" t="s">
        <v>39</v>
      </c>
      <c r="W4" s="14" t="s">
        <v>19</v>
      </c>
    </row>
    <row r="5" spans="1:23">
      <c r="A5" s="11">
        <v>102021</v>
      </c>
      <c r="B5" s="14" t="s">
        <v>23</v>
      </c>
      <c r="C5" s="15">
        <v>44475</v>
      </c>
      <c r="D5" s="7" t="s">
        <v>16</v>
      </c>
      <c r="E5" s="14" t="s">
        <v>38</v>
      </c>
      <c r="F5" s="20">
        <v>97940</v>
      </c>
      <c r="G5" s="16"/>
      <c r="H5" s="16"/>
      <c r="I5" s="16"/>
      <c r="J5" s="21">
        <v>83000</v>
      </c>
      <c r="K5" s="16"/>
      <c r="L5" s="23">
        <f t="shared" si="5"/>
        <v>14940</v>
      </c>
      <c r="M5" s="23">
        <f t="shared" si="6"/>
        <v>7470</v>
      </c>
      <c r="N5" s="23">
        <f t="shared" si="7"/>
        <v>7470</v>
      </c>
      <c r="O5" s="23">
        <f t="shared" si="8"/>
        <v>0</v>
      </c>
      <c r="P5" s="23">
        <f t="shared" si="9"/>
        <v>97940</v>
      </c>
      <c r="Q5" s="23">
        <f t="shared" si="10"/>
        <v>0</v>
      </c>
      <c r="R5" s="17"/>
      <c r="S5" s="16">
        <f t="shared" si="4"/>
        <v>0</v>
      </c>
      <c r="T5" s="14">
        <v>720839</v>
      </c>
      <c r="U5" s="14">
        <v>1000</v>
      </c>
      <c r="V5" s="14" t="s">
        <v>40</v>
      </c>
      <c r="W5" s="14" t="s">
        <v>19</v>
      </c>
    </row>
    <row r="6" spans="1:23">
      <c r="A6" s="11">
        <v>102021</v>
      </c>
      <c r="B6" s="14" t="s">
        <v>24</v>
      </c>
      <c r="C6" s="15">
        <v>44476</v>
      </c>
      <c r="D6" s="7" t="s">
        <v>16</v>
      </c>
      <c r="E6" s="14" t="s">
        <v>38</v>
      </c>
      <c r="F6" s="20">
        <v>97940</v>
      </c>
      <c r="G6" s="16"/>
      <c r="H6" s="16"/>
      <c r="I6" s="16"/>
      <c r="J6" s="21">
        <v>83000</v>
      </c>
      <c r="K6" s="16"/>
      <c r="L6" s="23">
        <f t="shared" si="5"/>
        <v>14940</v>
      </c>
      <c r="M6" s="23">
        <f t="shared" si="6"/>
        <v>7470</v>
      </c>
      <c r="N6" s="23">
        <f t="shared" si="7"/>
        <v>7470</v>
      </c>
      <c r="O6" s="23">
        <f t="shared" si="8"/>
        <v>0</v>
      </c>
      <c r="P6" s="23">
        <f t="shared" si="9"/>
        <v>97940</v>
      </c>
      <c r="Q6" s="23">
        <f t="shared" si="10"/>
        <v>0</v>
      </c>
      <c r="R6" s="17"/>
      <c r="S6" s="16">
        <f t="shared" si="4"/>
        <v>0</v>
      </c>
      <c r="T6" s="14">
        <v>720839</v>
      </c>
      <c r="U6" s="14">
        <v>1000</v>
      </c>
      <c r="V6" s="14" t="s">
        <v>40</v>
      </c>
      <c r="W6" s="14" t="s">
        <v>19</v>
      </c>
    </row>
    <row r="7" spans="1:23">
      <c r="A7" s="11">
        <v>102021</v>
      </c>
      <c r="B7" s="14" t="s">
        <v>25</v>
      </c>
      <c r="C7" s="15">
        <v>44476</v>
      </c>
      <c r="D7" s="7" t="s">
        <v>16</v>
      </c>
      <c r="E7" s="14" t="s">
        <v>38</v>
      </c>
      <c r="F7" s="20">
        <v>97940</v>
      </c>
      <c r="G7" s="16"/>
      <c r="H7" s="16"/>
      <c r="I7" s="16"/>
      <c r="J7" s="21">
        <v>83000</v>
      </c>
      <c r="K7" s="16"/>
      <c r="L7" s="23">
        <f t="shared" si="5"/>
        <v>14940</v>
      </c>
      <c r="M7" s="23">
        <f t="shared" si="6"/>
        <v>7470</v>
      </c>
      <c r="N7" s="23">
        <f t="shared" si="7"/>
        <v>7470</v>
      </c>
      <c r="O7" s="23">
        <f t="shared" si="8"/>
        <v>0</v>
      </c>
      <c r="P7" s="23">
        <f t="shared" si="9"/>
        <v>97940</v>
      </c>
      <c r="Q7" s="23">
        <f t="shared" si="10"/>
        <v>0</v>
      </c>
      <c r="R7" s="17"/>
      <c r="S7" s="16">
        <f t="shared" si="4"/>
        <v>0</v>
      </c>
      <c r="T7" s="14">
        <v>720839</v>
      </c>
      <c r="U7" s="14">
        <v>1000</v>
      </c>
      <c r="V7" s="14" t="s">
        <v>40</v>
      </c>
      <c r="W7" s="14" t="s">
        <v>19</v>
      </c>
    </row>
    <row r="8" spans="1:23">
      <c r="A8" s="11">
        <v>102021</v>
      </c>
      <c r="B8" s="14" t="s">
        <v>26</v>
      </c>
      <c r="C8" s="15">
        <v>44477</v>
      </c>
      <c r="D8" s="7" t="s">
        <v>16</v>
      </c>
      <c r="E8" s="14" t="s">
        <v>38</v>
      </c>
      <c r="F8" s="20">
        <v>97940</v>
      </c>
      <c r="G8" s="16"/>
      <c r="H8" s="16"/>
      <c r="I8" s="16"/>
      <c r="J8" s="21">
        <v>83000</v>
      </c>
      <c r="K8" s="16"/>
      <c r="L8" s="23">
        <f t="shared" si="5"/>
        <v>14940</v>
      </c>
      <c r="M8" s="23">
        <f t="shared" si="6"/>
        <v>7470</v>
      </c>
      <c r="N8" s="23">
        <f t="shared" si="7"/>
        <v>7470</v>
      </c>
      <c r="O8" s="23">
        <f t="shared" si="8"/>
        <v>0</v>
      </c>
      <c r="P8" s="23">
        <f t="shared" si="9"/>
        <v>97940</v>
      </c>
      <c r="Q8" s="23">
        <f t="shared" si="10"/>
        <v>0</v>
      </c>
      <c r="R8" s="17"/>
      <c r="S8" s="16">
        <f t="shared" si="4"/>
        <v>0</v>
      </c>
      <c r="T8" s="14">
        <v>720839</v>
      </c>
      <c r="U8" s="14">
        <v>1000</v>
      </c>
      <c r="V8" s="14" t="s">
        <v>40</v>
      </c>
      <c r="W8" s="14" t="s">
        <v>19</v>
      </c>
    </row>
    <row r="9" spans="1:23">
      <c r="A9" s="11">
        <v>102021</v>
      </c>
      <c r="B9" s="14" t="s">
        <v>27</v>
      </c>
      <c r="C9" s="15">
        <v>44477</v>
      </c>
      <c r="D9" s="7" t="s">
        <v>16</v>
      </c>
      <c r="E9" s="14" t="s">
        <v>38</v>
      </c>
      <c r="F9" s="20">
        <v>97940</v>
      </c>
      <c r="G9" s="16"/>
      <c r="H9" s="16"/>
      <c r="I9" s="16"/>
      <c r="J9" s="21">
        <v>83000</v>
      </c>
      <c r="K9" s="16"/>
      <c r="L9" s="23">
        <f t="shared" si="5"/>
        <v>14940</v>
      </c>
      <c r="M9" s="23">
        <f t="shared" si="6"/>
        <v>7470</v>
      </c>
      <c r="N9" s="23">
        <f t="shared" si="7"/>
        <v>7470</v>
      </c>
      <c r="O9" s="23">
        <f t="shared" si="8"/>
        <v>0</v>
      </c>
      <c r="P9" s="23">
        <f t="shared" si="9"/>
        <v>97940</v>
      </c>
      <c r="Q9" s="23">
        <f t="shared" si="10"/>
        <v>0</v>
      </c>
      <c r="R9" s="17"/>
      <c r="S9" s="16">
        <f t="shared" si="4"/>
        <v>0</v>
      </c>
      <c r="T9" s="14">
        <v>720839</v>
      </c>
      <c r="U9" s="14">
        <v>1000</v>
      </c>
      <c r="V9" s="14" t="s">
        <v>40</v>
      </c>
      <c r="W9" s="14" t="s">
        <v>19</v>
      </c>
    </row>
    <row r="10" spans="1:23">
      <c r="A10" s="11">
        <v>102021</v>
      </c>
      <c r="B10" s="14" t="s">
        <v>28</v>
      </c>
      <c r="C10" s="15">
        <v>44478</v>
      </c>
      <c r="D10" s="7" t="s">
        <v>16</v>
      </c>
      <c r="E10" s="14" t="s">
        <v>38</v>
      </c>
      <c r="F10" s="20">
        <v>97940</v>
      </c>
      <c r="G10" s="18"/>
      <c r="H10" s="18"/>
      <c r="I10" s="18"/>
      <c r="J10" s="22">
        <v>83000</v>
      </c>
      <c r="K10" s="18"/>
      <c r="L10" s="23">
        <f t="shared" ref="L10:L19" si="11">+(H10*$H$1/100)+(I10*$I$1/100)+(J10*$J$1/100)+(K10*$K$1/100)</f>
        <v>14940</v>
      </c>
      <c r="M10" s="23">
        <f t="shared" si="6"/>
        <v>7470</v>
      </c>
      <c r="N10" s="23">
        <f t="shared" ref="N10:N19" si="12">+M10</f>
        <v>7470</v>
      </c>
      <c r="O10" s="23">
        <f t="shared" ref="O10:O19" si="13">+IF(VALUE(LEFT(D10,2))=33,0,L10)</f>
        <v>0</v>
      </c>
      <c r="P10" s="23">
        <f t="shared" ref="P10:P19" si="14">SUM(G10:K10)+M10+N10+O10</f>
        <v>97940</v>
      </c>
      <c r="Q10" s="23">
        <f t="shared" ref="Q10:Q19" si="15">P10-F10</f>
        <v>0</v>
      </c>
      <c r="R10" s="17"/>
      <c r="S10" s="16">
        <f t="shared" ref="S10:S19" si="16">Q10+R10</f>
        <v>0</v>
      </c>
      <c r="T10" s="14">
        <v>720839</v>
      </c>
      <c r="U10" s="14">
        <v>1000</v>
      </c>
      <c r="V10" s="14" t="s">
        <v>40</v>
      </c>
      <c r="W10" s="14" t="s">
        <v>19</v>
      </c>
    </row>
    <row r="11" spans="1:23">
      <c r="A11" s="11">
        <v>102021</v>
      </c>
      <c r="B11" s="14" t="s">
        <v>29</v>
      </c>
      <c r="C11" s="15">
        <v>44478</v>
      </c>
      <c r="D11" s="7" t="s">
        <v>16</v>
      </c>
      <c r="E11" s="14" t="s">
        <v>38</v>
      </c>
      <c r="F11" s="20">
        <v>77372.600000000006</v>
      </c>
      <c r="G11" s="19"/>
      <c r="H11" s="19"/>
      <c r="I11" s="19"/>
      <c r="J11" s="22">
        <v>65570</v>
      </c>
      <c r="K11" s="19"/>
      <c r="L11" s="23">
        <f t="shared" si="11"/>
        <v>11802.6</v>
      </c>
      <c r="M11" s="23">
        <f t="shared" ref="M11:M19" si="17">+IF(VALUE(LEFT(D11,2))=33,L11/2,0)</f>
        <v>5901.3</v>
      </c>
      <c r="N11" s="23">
        <f t="shared" si="12"/>
        <v>5901.3</v>
      </c>
      <c r="O11" s="23">
        <f t="shared" si="13"/>
        <v>0</v>
      </c>
      <c r="P11" s="23">
        <f t="shared" si="14"/>
        <v>77372.600000000006</v>
      </c>
      <c r="Q11" s="23">
        <f t="shared" si="15"/>
        <v>0</v>
      </c>
      <c r="R11" s="17"/>
      <c r="S11" s="16">
        <f t="shared" si="16"/>
        <v>0</v>
      </c>
      <c r="T11" s="14">
        <v>720839</v>
      </c>
      <c r="U11" s="14">
        <v>790</v>
      </c>
      <c r="V11" s="14" t="s">
        <v>40</v>
      </c>
      <c r="W11" s="14" t="s">
        <v>19</v>
      </c>
    </row>
    <row r="12" spans="1:23">
      <c r="A12" s="11">
        <v>102021</v>
      </c>
      <c r="B12" s="14" t="s">
        <v>30</v>
      </c>
      <c r="C12" s="15">
        <v>44480</v>
      </c>
      <c r="D12" s="7" t="s">
        <v>16</v>
      </c>
      <c r="E12" s="14" t="s">
        <v>38</v>
      </c>
      <c r="F12" s="20">
        <v>98919</v>
      </c>
      <c r="G12" s="18"/>
      <c r="H12" s="18"/>
      <c r="I12" s="18"/>
      <c r="J12" s="22">
        <v>83830</v>
      </c>
      <c r="K12" s="18"/>
      <c r="L12" s="23">
        <f t="shared" si="11"/>
        <v>15089.4</v>
      </c>
      <c r="M12" s="23">
        <f t="shared" si="17"/>
        <v>7544.7</v>
      </c>
      <c r="N12" s="23">
        <f t="shared" si="12"/>
        <v>7544.7</v>
      </c>
      <c r="O12" s="23">
        <f t="shared" si="13"/>
        <v>0</v>
      </c>
      <c r="P12" s="23">
        <f t="shared" si="14"/>
        <v>98919.4</v>
      </c>
      <c r="Q12" s="23">
        <f t="shared" si="15"/>
        <v>0.39999999999417923</v>
      </c>
      <c r="R12" s="17"/>
      <c r="S12" s="16">
        <f t="shared" si="16"/>
        <v>0.39999999999417923</v>
      </c>
      <c r="T12" s="14">
        <v>720839</v>
      </c>
      <c r="U12" s="14">
        <v>1010</v>
      </c>
      <c r="V12" s="14" t="s">
        <v>41</v>
      </c>
      <c r="W12" s="14" t="s">
        <v>19</v>
      </c>
    </row>
    <row r="13" spans="1:23">
      <c r="A13" s="11">
        <v>102021</v>
      </c>
      <c r="B13" s="14" t="s">
        <v>31</v>
      </c>
      <c r="C13" s="15">
        <v>44482</v>
      </c>
      <c r="D13" s="7" t="s">
        <v>16</v>
      </c>
      <c r="E13" s="14" t="s">
        <v>38</v>
      </c>
      <c r="F13" s="20">
        <v>98919</v>
      </c>
      <c r="G13" s="18"/>
      <c r="H13" s="18"/>
      <c r="I13" s="18"/>
      <c r="J13" s="22">
        <v>83830</v>
      </c>
      <c r="K13" s="18"/>
      <c r="L13" s="23">
        <f t="shared" si="11"/>
        <v>15089.4</v>
      </c>
      <c r="M13" s="23">
        <f t="shared" si="17"/>
        <v>7544.7</v>
      </c>
      <c r="N13" s="23">
        <f t="shared" si="12"/>
        <v>7544.7</v>
      </c>
      <c r="O13" s="23">
        <f t="shared" si="13"/>
        <v>0</v>
      </c>
      <c r="P13" s="23">
        <f t="shared" si="14"/>
        <v>98919.4</v>
      </c>
      <c r="Q13" s="23">
        <f t="shared" si="15"/>
        <v>0.39999999999417923</v>
      </c>
      <c r="R13" s="17"/>
      <c r="S13" s="16">
        <f t="shared" si="16"/>
        <v>0.39999999999417923</v>
      </c>
      <c r="T13" s="14">
        <v>720839</v>
      </c>
      <c r="U13" s="14">
        <v>1010</v>
      </c>
      <c r="V13" s="14" t="s">
        <v>41</v>
      </c>
      <c r="W13" s="14" t="s">
        <v>19</v>
      </c>
    </row>
    <row r="14" spans="1:23">
      <c r="A14" s="11">
        <v>102021</v>
      </c>
      <c r="B14" s="14" t="s">
        <v>32</v>
      </c>
      <c r="C14" s="15">
        <v>44483</v>
      </c>
      <c r="D14" s="7" t="s">
        <v>16</v>
      </c>
      <c r="E14" s="14" t="s">
        <v>38</v>
      </c>
      <c r="F14" s="20">
        <v>81774</v>
      </c>
      <c r="G14" s="18"/>
      <c r="H14" s="18"/>
      <c r="I14" s="18"/>
      <c r="J14" s="22">
        <v>69300</v>
      </c>
      <c r="K14" s="18"/>
      <c r="L14" s="23">
        <f t="shared" si="11"/>
        <v>12474</v>
      </c>
      <c r="M14" s="23">
        <f t="shared" si="17"/>
        <v>6237</v>
      </c>
      <c r="N14" s="23">
        <f t="shared" si="12"/>
        <v>6237</v>
      </c>
      <c r="O14" s="23">
        <f t="shared" si="13"/>
        <v>0</v>
      </c>
      <c r="P14" s="23">
        <f t="shared" si="14"/>
        <v>81774</v>
      </c>
      <c r="Q14" s="23">
        <f t="shared" si="15"/>
        <v>0</v>
      </c>
      <c r="R14" s="17"/>
      <c r="S14" s="16">
        <f t="shared" si="16"/>
        <v>0</v>
      </c>
      <c r="T14" s="14">
        <v>730690</v>
      </c>
      <c r="U14" s="14">
        <v>1980</v>
      </c>
      <c r="V14" s="14" t="s">
        <v>42</v>
      </c>
      <c r="W14" s="14" t="s">
        <v>45</v>
      </c>
    </row>
    <row r="15" spans="1:23">
      <c r="A15" s="11">
        <v>102021</v>
      </c>
      <c r="B15" s="14" t="s">
        <v>33</v>
      </c>
      <c r="C15" s="15">
        <v>44491</v>
      </c>
      <c r="D15" s="7" t="s">
        <v>16</v>
      </c>
      <c r="E15" s="14" t="s">
        <v>38</v>
      </c>
      <c r="F15" s="20">
        <v>98648</v>
      </c>
      <c r="G15" s="18"/>
      <c r="H15" s="18"/>
      <c r="I15" s="18"/>
      <c r="J15" s="22">
        <v>83600</v>
      </c>
      <c r="K15" s="18"/>
      <c r="L15" s="23">
        <f t="shared" si="11"/>
        <v>15048</v>
      </c>
      <c r="M15" s="23">
        <f t="shared" si="17"/>
        <v>7524</v>
      </c>
      <c r="N15" s="23">
        <f t="shared" si="12"/>
        <v>7524</v>
      </c>
      <c r="O15" s="23">
        <f t="shared" si="13"/>
        <v>0</v>
      </c>
      <c r="P15" s="23">
        <f t="shared" si="14"/>
        <v>98648</v>
      </c>
      <c r="Q15" s="23">
        <f t="shared" si="15"/>
        <v>0</v>
      </c>
      <c r="R15" s="17"/>
      <c r="S15" s="16">
        <f t="shared" si="16"/>
        <v>0</v>
      </c>
      <c r="T15" s="14">
        <v>730690</v>
      </c>
      <c r="U15" s="14">
        <v>1100</v>
      </c>
      <c r="V15" s="14" t="s">
        <v>43</v>
      </c>
      <c r="W15" s="14" t="s">
        <v>45</v>
      </c>
    </row>
    <row r="16" spans="1:23">
      <c r="A16" s="11">
        <v>102021</v>
      </c>
      <c r="B16" s="14" t="s">
        <v>34</v>
      </c>
      <c r="C16" s="15">
        <v>44492</v>
      </c>
      <c r="D16" s="7" t="s">
        <v>16</v>
      </c>
      <c r="E16" s="14" t="s">
        <v>38</v>
      </c>
      <c r="F16" s="20">
        <v>35872</v>
      </c>
      <c r="G16" s="18"/>
      <c r="H16" s="18"/>
      <c r="I16" s="18"/>
      <c r="J16" s="22">
        <v>30400</v>
      </c>
      <c r="K16" s="18"/>
      <c r="L16" s="23">
        <f t="shared" si="11"/>
        <v>5472</v>
      </c>
      <c r="M16" s="23">
        <f t="shared" si="17"/>
        <v>2736</v>
      </c>
      <c r="N16" s="23">
        <f t="shared" si="12"/>
        <v>2736</v>
      </c>
      <c r="O16" s="23">
        <f t="shared" si="13"/>
        <v>0</v>
      </c>
      <c r="P16" s="23">
        <f t="shared" si="14"/>
        <v>35872</v>
      </c>
      <c r="Q16" s="23">
        <f t="shared" si="15"/>
        <v>0</v>
      </c>
      <c r="R16" s="17"/>
      <c r="S16" s="16">
        <f t="shared" si="16"/>
        <v>0</v>
      </c>
      <c r="T16" s="14">
        <v>730690</v>
      </c>
      <c r="U16" s="14">
        <v>400</v>
      </c>
      <c r="V16" s="14" t="s">
        <v>43</v>
      </c>
      <c r="W16" s="14" t="s">
        <v>45</v>
      </c>
    </row>
    <row r="17" spans="1:23">
      <c r="A17" s="11">
        <v>102021</v>
      </c>
      <c r="B17" s="14" t="s">
        <v>35</v>
      </c>
      <c r="C17" s="15">
        <v>44494</v>
      </c>
      <c r="D17" s="7" t="s">
        <v>16</v>
      </c>
      <c r="E17" s="14" t="s">
        <v>38</v>
      </c>
      <c r="F17" s="20">
        <v>90270</v>
      </c>
      <c r="G17" s="18"/>
      <c r="H17" s="18"/>
      <c r="I17" s="18"/>
      <c r="J17" s="22">
        <v>76500</v>
      </c>
      <c r="K17" s="18"/>
      <c r="L17" s="23">
        <f t="shared" si="11"/>
        <v>13770</v>
      </c>
      <c r="M17" s="23">
        <f t="shared" si="17"/>
        <v>6885</v>
      </c>
      <c r="N17" s="23">
        <f t="shared" si="12"/>
        <v>6885</v>
      </c>
      <c r="O17" s="23">
        <f t="shared" si="13"/>
        <v>0</v>
      </c>
      <c r="P17" s="23">
        <f t="shared" si="14"/>
        <v>90270</v>
      </c>
      <c r="Q17" s="23">
        <f t="shared" si="15"/>
        <v>0</v>
      </c>
      <c r="R17" s="17"/>
      <c r="S17" s="16">
        <f t="shared" si="16"/>
        <v>0</v>
      </c>
      <c r="T17" s="14">
        <v>72092820</v>
      </c>
      <c r="U17" s="14">
        <v>900</v>
      </c>
      <c r="V17" s="14" t="s">
        <v>44</v>
      </c>
      <c r="W17" s="14" t="s">
        <v>19</v>
      </c>
    </row>
    <row r="18" spans="1:23">
      <c r="A18" s="11">
        <v>102021</v>
      </c>
      <c r="B18" s="14" t="s">
        <v>36</v>
      </c>
      <c r="C18" s="15">
        <v>44496</v>
      </c>
      <c r="D18" s="7" t="s">
        <v>16</v>
      </c>
      <c r="E18" s="14" t="s">
        <v>38</v>
      </c>
      <c r="F18" s="20">
        <v>90270</v>
      </c>
      <c r="G18" s="18"/>
      <c r="H18" s="18"/>
      <c r="I18" s="18"/>
      <c r="J18" s="22">
        <v>76500</v>
      </c>
      <c r="K18" s="18"/>
      <c r="L18" s="23">
        <f t="shared" si="11"/>
        <v>13770</v>
      </c>
      <c r="M18" s="23">
        <f t="shared" si="17"/>
        <v>6885</v>
      </c>
      <c r="N18" s="23">
        <f t="shared" si="12"/>
        <v>6885</v>
      </c>
      <c r="O18" s="23">
        <f t="shared" si="13"/>
        <v>0</v>
      </c>
      <c r="P18" s="23">
        <f t="shared" si="14"/>
        <v>90270</v>
      </c>
      <c r="Q18" s="23">
        <f t="shared" si="15"/>
        <v>0</v>
      </c>
      <c r="R18" s="17"/>
      <c r="S18" s="16">
        <f t="shared" si="16"/>
        <v>0</v>
      </c>
      <c r="T18" s="14">
        <v>72092820</v>
      </c>
      <c r="U18" s="14">
        <v>900</v>
      </c>
      <c r="V18" s="14" t="s">
        <v>44</v>
      </c>
      <c r="W18" s="14" t="s">
        <v>19</v>
      </c>
    </row>
    <row r="19" spans="1:23">
      <c r="A19" s="11">
        <v>102021</v>
      </c>
      <c r="B19" s="14" t="s">
        <v>37</v>
      </c>
      <c r="C19" s="15">
        <v>44497</v>
      </c>
      <c r="D19" s="7" t="s">
        <v>16</v>
      </c>
      <c r="E19" s="14" t="s">
        <v>38</v>
      </c>
      <c r="F19" s="20">
        <v>87763</v>
      </c>
      <c r="G19" s="18"/>
      <c r="H19" s="18"/>
      <c r="I19" s="18"/>
      <c r="J19" s="22">
        <v>74375</v>
      </c>
      <c r="K19" s="18"/>
      <c r="L19" s="23">
        <f t="shared" si="11"/>
        <v>13387.5</v>
      </c>
      <c r="M19" s="23">
        <f t="shared" si="17"/>
        <v>6693.75</v>
      </c>
      <c r="N19" s="23">
        <f t="shared" si="12"/>
        <v>6693.75</v>
      </c>
      <c r="O19" s="23">
        <f t="shared" si="13"/>
        <v>0</v>
      </c>
      <c r="P19" s="23">
        <f t="shared" si="14"/>
        <v>87762.5</v>
      </c>
      <c r="Q19" s="23">
        <f t="shared" si="15"/>
        <v>-0.5</v>
      </c>
      <c r="R19" s="17"/>
      <c r="S19" s="16">
        <f t="shared" si="16"/>
        <v>-0.5</v>
      </c>
      <c r="T19" s="14">
        <v>72092802</v>
      </c>
      <c r="U19" s="14">
        <v>875</v>
      </c>
      <c r="V19" s="14" t="s">
        <v>44</v>
      </c>
      <c r="W19" s="14" t="s">
        <v>19</v>
      </c>
    </row>
    <row r="21" spans="1:23">
      <c r="F21" s="9">
        <f>SUM(F3:F20)</f>
        <v>1520801.6</v>
      </c>
      <c r="G21" s="9"/>
      <c r="H21" s="9"/>
      <c r="I21" s="9"/>
      <c r="J21" s="9">
        <f>SUM(J3:J20)</f>
        <v>1288815</v>
      </c>
      <c r="K21" s="9"/>
      <c r="L21" s="9">
        <f t="shared" ref="L21:Q21" si="18">SUM(L3:L20)</f>
        <v>231986.7</v>
      </c>
      <c r="M21" s="9">
        <f t="shared" si="18"/>
        <v>115993.35</v>
      </c>
      <c r="N21" s="9">
        <f t="shared" si="18"/>
        <v>115993.35</v>
      </c>
      <c r="O21" s="9">
        <f t="shared" si="18"/>
        <v>0</v>
      </c>
      <c r="P21" s="9">
        <f t="shared" si="18"/>
        <v>1520801.7000000002</v>
      </c>
      <c r="Q21" s="9">
        <f t="shared" si="18"/>
        <v>9.9999999991268851E-2</v>
      </c>
      <c r="R21" s="9"/>
      <c r="S21" s="9">
        <f>SUM(S3:S20)</f>
        <v>9.9999999991268851E-2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2B00-553F-49E1-8024-C0D74895B855}">
  <dimension ref="A1:R7"/>
  <sheetViews>
    <sheetView workbookViewId="0">
      <selection activeCell="A3" sqref="A3"/>
    </sheetView>
  </sheetViews>
  <sheetFormatPr defaultRowHeight="15"/>
  <cols>
    <col min="1" max="1" width="15.140625" style="31" bestFit="1" customWidth="1"/>
    <col min="2" max="2" width="14.42578125" style="31" bestFit="1" customWidth="1"/>
    <col min="3" max="3" width="8.7109375" style="31" bestFit="1" customWidth="1"/>
    <col min="4" max="4" width="16.5703125" style="31" bestFit="1" customWidth="1"/>
    <col min="5" max="5" width="29.42578125" style="31" bestFit="1" customWidth="1"/>
    <col min="6" max="6" width="14.7109375" style="31" bestFit="1" customWidth="1"/>
    <col min="7" max="11" width="13.28515625" style="31" bestFit="1" customWidth="1"/>
    <col min="12" max="14" width="9.5703125" style="31" bestFit="1" customWidth="1"/>
    <col min="15" max="15" width="8.42578125" style="31" bestFit="1" customWidth="1"/>
    <col min="16" max="16" width="12.7109375" style="31" bestFit="1" customWidth="1"/>
    <col min="17" max="17" width="12" style="31" bestFit="1" customWidth="1"/>
    <col min="18" max="18" width="9.42578125" style="31" bestFit="1" customWidth="1"/>
    <col min="19" max="16384" width="9.140625" style="31"/>
  </cols>
  <sheetData>
    <row r="1" spans="1:18">
      <c r="A1" s="30"/>
      <c r="B1" s="30"/>
      <c r="C1" s="30"/>
      <c r="D1" s="30"/>
      <c r="E1" s="30"/>
      <c r="F1" s="30"/>
      <c r="G1" s="30">
        <v>0</v>
      </c>
      <c r="H1" s="30">
        <v>5</v>
      </c>
      <c r="I1" s="30">
        <v>12</v>
      </c>
      <c r="J1" s="30">
        <v>18</v>
      </c>
      <c r="K1" s="30">
        <v>28</v>
      </c>
      <c r="L1" s="30"/>
      <c r="M1" s="30"/>
      <c r="N1" s="30"/>
      <c r="O1" s="30"/>
      <c r="P1" s="30"/>
      <c r="Q1" s="30"/>
      <c r="R1" s="30"/>
    </row>
    <row r="2" spans="1:18">
      <c r="A2" s="30" t="s">
        <v>0</v>
      </c>
      <c r="B2" s="30" t="s">
        <v>76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6</v>
      </c>
      <c r="I2" s="30" t="s">
        <v>6</v>
      </c>
      <c r="J2" s="30" t="s">
        <v>6</v>
      </c>
      <c r="K2" s="30" t="s">
        <v>6</v>
      </c>
      <c r="L2" s="30" t="s">
        <v>7</v>
      </c>
      <c r="M2" s="30" t="s">
        <v>8</v>
      </c>
      <c r="N2" s="30" t="s">
        <v>9</v>
      </c>
      <c r="O2" s="30" t="s">
        <v>10</v>
      </c>
      <c r="P2" s="30" t="s">
        <v>11</v>
      </c>
      <c r="Q2" s="30" t="s">
        <v>77</v>
      </c>
      <c r="R2" s="30" t="s">
        <v>46</v>
      </c>
    </row>
    <row r="3" spans="1:18">
      <c r="A3" s="30"/>
      <c r="B3" s="27"/>
      <c r="C3" s="27"/>
      <c r="D3" s="27"/>
      <c r="E3" s="27"/>
      <c r="F3" s="32"/>
      <c r="G3" s="32"/>
      <c r="H3" s="32"/>
      <c r="I3" s="32"/>
      <c r="J3" s="32"/>
      <c r="K3" s="32"/>
      <c r="L3" s="32">
        <f t="shared" ref="L3:L5" si="0">+(H3*$H$1/100)+(I3*$I$1/100)+(J3*$J$1/100)+(K3*$K$1/100)</f>
        <v>0</v>
      </c>
      <c r="M3" s="32" t="e">
        <f t="shared" ref="M3:M5" si="1">+IF(VALUE(LEFT(D3,2))=33,L3/2,0)</f>
        <v>#VALUE!</v>
      </c>
      <c r="N3" s="32" t="e">
        <f t="shared" ref="N3:N5" si="2">+M3</f>
        <v>#VALUE!</v>
      </c>
      <c r="O3" s="32" t="e">
        <f t="shared" ref="O3:O5" si="3">+IF(VALUE(LEFT(D3,2))=33,0,L3)</f>
        <v>#VALUE!</v>
      </c>
      <c r="P3" s="32" t="e">
        <f t="shared" ref="P3:P5" si="4">SUM(G3:K3)+M3+N3+O3</f>
        <v>#VALUE!</v>
      </c>
      <c r="Q3" s="32" t="e">
        <f t="shared" ref="Q3:Q5" si="5">P3-F3</f>
        <v>#VALUE!</v>
      </c>
      <c r="R3" s="30"/>
    </row>
    <row r="4" spans="1:18">
      <c r="A4" s="30"/>
      <c r="B4" s="34"/>
      <c r="C4" s="27"/>
      <c r="D4" s="27"/>
      <c r="E4" s="35"/>
      <c r="F4" s="32"/>
      <c r="G4" s="32"/>
      <c r="H4" s="32"/>
      <c r="I4" s="32"/>
      <c r="J4" s="32"/>
      <c r="K4" s="32"/>
      <c r="L4" s="32">
        <f t="shared" si="0"/>
        <v>0</v>
      </c>
      <c r="M4" s="32" t="e">
        <f t="shared" si="1"/>
        <v>#VALUE!</v>
      </c>
      <c r="N4" s="32" t="e">
        <f t="shared" si="2"/>
        <v>#VALUE!</v>
      </c>
      <c r="O4" s="32" t="e">
        <f t="shared" si="3"/>
        <v>#VALUE!</v>
      </c>
      <c r="P4" s="32" t="e">
        <f t="shared" si="4"/>
        <v>#VALUE!</v>
      </c>
      <c r="Q4" s="32" t="e">
        <f t="shared" si="5"/>
        <v>#VALUE!</v>
      </c>
      <c r="R4" s="30"/>
    </row>
    <row r="5" spans="1:18">
      <c r="A5" s="30"/>
      <c r="B5" s="34"/>
      <c r="C5" s="27"/>
      <c r="D5" s="27"/>
      <c r="E5" s="35"/>
      <c r="F5" s="32"/>
      <c r="G5" s="32"/>
      <c r="H5" s="32"/>
      <c r="I5" s="32"/>
      <c r="J5" s="32"/>
      <c r="K5" s="32"/>
      <c r="L5" s="32">
        <f t="shared" si="0"/>
        <v>0</v>
      </c>
      <c r="M5" s="32" t="e">
        <f t="shared" si="1"/>
        <v>#VALUE!</v>
      </c>
      <c r="N5" s="32" t="e">
        <f t="shared" si="2"/>
        <v>#VALUE!</v>
      </c>
      <c r="O5" s="32" t="e">
        <f t="shared" si="3"/>
        <v>#VALUE!</v>
      </c>
      <c r="P5" s="32" t="e">
        <f t="shared" si="4"/>
        <v>#VALUE!</v>
      </c>
      <c r="Q5" s="32" t="e">
        <f t="shared" si="5"/>
        <v>#VALUE!</v>
      </c>
      <c r="R5" s="30"/>
    </row>
    <row r="6" spans="1:18"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</row>
    <row r="7" spans="1:18">
      <c r="F7" s="36">
        <f>SUM(F3:F6)</f>
        <v>0</v>
      </c>
      <c r="G7" s="36"/>
      <c r="H7" s="36"/>
      <c r="I7" s="36"/>
      <c r="J7" s="36">
        <f>SUM(J3:J6)</f>
        <v>0</v>
      </c>
      <c r="K7" s="36"/>
      <c r="L7" s="36">
        <f t="shared" ref="L7:Q7" si="6">SUM(L3:L6)</f>
        <v>0</v>
      </c>
      <c r="M7" s="36" t="e">
        <f t="shared" si="6"/>
        <v>#VALUE!</v>
      </c>
      <c r="N7" s="36" t="e">
        <f t="shared" si="6"/>
        <v>#VALUE!</v>
      </c>
      <c r="O7" s="36" t="e">
        <f t="shared" si="6"/>
        <v>#VALUE!</v>
      </c>
      <c r="P7" s="36" t="e">
        <f t="shared" si="6"/>
        <v>#VALUE!</v>
      </c>
      <c r="Q7" s="36" t="e">
        <f t="shared" si="6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9AFE-EB6B-41F0-B5E3-DFE631227B5F}">
  <dimension ref="A1:R58"/>
  <sheetViews>
    <sheetView topLeftCell="A45" workbookViewId="0">
      <selection sqref="A1:XFD1048576"/>
    </sheetView>
  </sheetViews>
  <sheetFormatPr defaultRowHeight="15"/>
  <cols>
    <col min="1" max="1" width="15.42578125" style="31" bestFit="1" customWidth="1"/>
    <col min="2" max="2" width="10" style="31" bestFit="1" customWidth="1"/>
    <col min="3" max="3" width="8.7109375" style="31" bestFit="1" customWidth="1"/>
    <col min="4" max="4" width="16.85546875" style="31" bestFit="1" customWidth="1"/>
    <col min="5" max="5" width="16.7109375" style="31" bestFit="1" customWidth="1"/>
    <col min="6" max="6" width="15" style="31" bestFit="1" customWidth="1"/>
    <col min="7" max="10" width="13.42578125" style="31" bestFit="1" customWidth="1"/>
    <col min="11" max="11" width="13.7109375" style="31" bestFit="1" customWidth="1"/>
    <col min="12" max="12" width="11.7109375" style="31" bestFit="1" customWidth="1"/>
    <col min="13" max="14" width="10.7109375" style="31" bestFit="1" customWidth="1"/>
    <col min="15" max="15" width="5.5703125" style="31" bestFit="1" customWidth="1"/>
    <col min="16" max="16" width="13" style="31" bestFit="1" customWidth="1"/>
    <col min="17" max="17" width="11.85546875" style="31" bestFit="1" customWidth="1"/>
    <col min="18" max="18" width="9.5703125" style="31" bestFit="1" customWidth="1"/>
    <col min="19" max="16384" width="9.140625" style="31"/>
  </cols>
  <sheetData>
    <row r="1" spans="1:18" s="25" customFormat="1">
      <c r="A1" s="10"/>
      <c r="B1" s="10"/>
      <c r="C1" s="10"/>
      <c r="D1" s="24"/>
      <c r="E1" s="10"/>
      <c r="F1" s="10"/>
      <c r="G1" s="10">
        <v>0</v>
      </c>
      <c r="H1" s="10">
        <v>5</v>
      </c>
      <c r="I1" s="10">
        <v>12</v>
      </c>
      <c r="J1" s="10">
        <v>18</v>
      </c>
      <c r="K1" s="10">
        <v>28</v>
      </c>
      <c r="L1" s="10"/>
      <c r="M1" s="10"/>
      <c r="N1" s="10"/>
      <c r="O1" s="10"/>
      <c r="P1" s="10"/>
      <c r="Q1" s="10"/>
      <c r="R1" s="10"/>
    </row>
    <row r="2" spans="1:18" s="25" customFormat="1">
      <c r="A2" s="10" t="s">
        <v>0</v>
      </c>
      <c r="B2" s="10" t="s">
        <v>1</v>
      </c>
      <c r="C2" s="10" t="s">
        <v>2</v>
      </c>
      <c r="D2" s="24" t="s">
        <v>3</v>
      </c>
      <c r="E2" s="10" t="s">
        <v>4</v>
      </c>
      <c r="F2" s="10" t="s">
        <v>5</v>
      </c>
      <c r="G2" s="10" t="s">
        <v>6</v>
      </c>
      <c r="H2" s="10" t="s">
        <v>6</v>
      </c>
      <c r="I2" s="10" t="s">
        <v>6</v>
      </c>
      <c r="J2" s="10" t="s">
        <v>6</v>
      </c>
      <c r="K2" s="10" t="s">
        <v>6</v>
      </c>
      <c r="L2" s="10" t="s">
        <v>7</v>
      </c>
      <c r="M2" s="10" t="s">
        <v>8</v>
      </c>
      <c r="N2" s="10" t="s">
        <v>9</v>
      </c>
      <c r="O2" s="10" t="s">
        <v>10</v>
      </c>
      <c r="P2" s="10" t="s">
        <v>11</v>
      </c>
      <c r="Q2" s="10" t="s">
        <v>12</v>
      </c>
      <c r="R2" s="10" t="s">
        <v>46</v>
      </c>
    </row>
    <row r="3" spans="1:18">
      <c r="A3" s="26" t="s">
        <v>47</v>
      </c>
      <c r="B3" s="27">
        <v>192000010</v>
      </c>
      <c r="C3" s="27" t="s">
        <v>48</v>
      </c>
      <c r="D3" s="27" t="s">
        <v>16</v>
      </c>
      <c r="E3" s="27" t="s">
        <v>49</v>
      </c>
      <c r="F3" s="28">
        <v>81561.600000000006</v>
      </c>
      <c r="G3" s="29"/>
      <c r="H3" s="29"/>
      <c r="I3" s="29"/>
      <c r="J3" s="28">
        <v>69120</v>
      </c>
      <c r="K3" s="29"/>
      <c r="L3" s="28">
        <f>+(H3*$H$1/100)+(I3*$I$1/100)+(J3*$J$1/100)+(K3*$K$1/100)</f>
        <v>12441.6</v>
      </c>
      <c r="M3" s="28">
        <f t="shared" ref="M3:M58" si="0">+IF(VALUE(LEFT(D3,2))=33,L3/2,0)</f>
        <v>6220.8</v>
      </c>
      <c r="N3" s="28">
        <f t="shared" ref="N3:N58" si="1">+M3</f>
        <v>6220.8</v>
      </c>
      <c r="O3" s="28">
        <f t="shared" ref="O3:O58" si="2">+IF(VALUE(LEFT(D3,2))=33,0,L3)</f>
        <v>0</v>
      </c>
      <c r="P3" s="28">
        <f t="shared" ref="P3:P58" si="3">SUM(G3:K3)+M3+N3+O3</f>
        <v>81561.600000000006</v>
      </c>
      <c r="Q3" s="28">
        <f>P3-F3</f>
        <v>0</v>
      </c>
      <c r="R3" s="30"/>
    </row>
    <row r="4" spans="1:18">
      <c r="A4" s="26" t="s">
        <v>47</v>
      </c>
      <c r="B4" s="27">
        <v>192000011</v>
      </c>
      <c r="C4" s="27" t="s">
        <v>48</v>
      </c>
      <c r="D4" s="27" t="s">
        <v>16</v>
      </c>
      <c r="E4" s="27" t="s">
        <v>49</v>
      </c>
      <c r="F4" s="28">
        <v>48002.399999999994</v>
      </c>
      <c r="G4" s="28"/>
      <c r="H4" s="28"/>
      <c r="I4" s="28"/>
      <c r="J4" s="28">
        <v>40680</v>
      </c>
      <c r="K4" s="28"/>
      <c r="L4" s="28">
        <f t="shared" ref="L4:L58" si="4">+(H4*$H$1/100)+(I4*$I$1/100)+(J4*$J$1/100)+(K4*$K$1/100)</f>
        <v>7322.4</v>
      </c>
      <c r="M4" s="28">
        <f t="shared" si="0"/>
        <v>3661.2</v>
      </c>
      <c r="N4" s="28">
        <f t="shared" si="1"/>
        <v>3661.2</v>
      </c>
      <c r="O4" s="28">
        <f t="shared" si="2"/>
        <v>0</v>
      </c>
      <c r="P4" s="28">
        <f t="shared" si="3"/>
        <v>48002.399999999994</v>
      </c>
      <c r="Q4" s="28">
        <f t="shared" ref="Q4:Q58" si="5">P4-F4</f>
        <v>0</v>
      </c>
      <c r="R4" s="30"/>
    </row>
    <row r="5" spans="1:18">
      <c r="A5" s="26" t="s">
        <v>47</v>
      </c>
      <c r="B5" s="27">
        <v>192000012</v>
      </c>
      <c r="C5" s="27" t="s">
        <v>50</v>
      </c>
      <c r="D5" s="27" t="s">
        <v>16</v>
      </c>
      <c r="E5" s="27" t="s">
        <v>49</v>
      </c>
      <c r="F5" s="28">
        <v>81561.600000000006</v>
      </c>
      <c r="G5" s="28"/>
      <c r="H5" s="28"/>
      <c r="I5" s="28"/>
      <c r="J5" s="28">
        <v>69120</v>
      </c>
      <c r="K5" s="28"/>
      <c r="L5" s="28">
        <f t="shared" si="4"/>
        <v>12441.6</v>
      </c>
      <c r="M5" s="28">
        <f t="shared" si="0"/>
        <v>6220.8</v>
      </c>
      <c r="N5" s="28">
        <f t="shared" si="1"/>
        <v>6220.8</v>
      </c>
      <c r="O5" s="28">
        <f t="shared" si="2"/>
        <v>0</v>
      </c>
      <c r="P5" s="28">
        <f t="shared" si="3"/>
        <v>81561.600000000006</v>
      </c>
      <c r="Q5" s="28">
        <f t="shared" si="5"/>
        <v>0</v>
      </c>
      <c r="R5" s="30"/>
    </row>
    <row r="6" spans="1:18">
      <c r="A6" s="26" t="s">
        <v>47</v>
      </c>
      <c r="B6" s="27">
        <v>192000013</v>
      </c>
      <c r="C6" s="27" t="s">
        <v>50</v>
      </c>
      <c r="D6" s="27" t="s">
        <v>16</v>
      </c>
      <c r="E6" s="27" t="s">
        <v>49</v>
      </c>
      <c r="F6" s="28">
        <v>48002.399999999994</v>
      </c>
      <c r="G6" s="28"/>
      <c r="H6" s="28"/>
      <c r="I6" s="28"/>
      <c r="J6" s="28">
        <v>40680</v>
      </c>
      <c r="K6" s="28"/>
      <c r="L6" s="28">
        <f t="shared" si="4"/>
        <v>7322.4</v>
      </c>
      <c r="M6" s="28">
        <f t="shared" si="0"/>
        <v>3661.2</v>
      </c>
      <c r="N6" s="28">
        <f t="shared" si="1"/>
        <v>3661.2</v>
      </c>
      <c r="O6" s="28">
        <f t="shared" si="2"/>
        <v>0</v>
      </c>
      <c r="P6" s="28">
        <f t="shared" si="3"/>
        <v>48002.399999999994</v>
      </c>
      <c r="Q6" s="28">
        <f t="shared" si="5"/>
        <v>0</v>
      </c>
      <c r="R6" s="30"/>
    </row>
    <row r="7" spans="1:18">
      <c r="A7" s="26" t="s">
        <v>47</v>
      </c>
      <c r="B7" s="27">
        <v>192000014</v>
      </c>
      <c r="C7" s="27" t="s">
        <v>51</v>
      </c>
      <c r="D7" s="27" t="s">
        <v>16</v>
      </c>
      <c r="E7" s="27" t="s">
        <v>49</v>
      </c>
      <c r="F7" s="28">
        <v>81561.600000000006</v>
      </c>
      <c r="G7" s="30"/>
      <c r="H7" s="30"/>
      <c r="I7" s="30"/>
      <c r="J7" s="30">
        <v>69120</v>
      </c>
      <c r="K7" s="30"/>
      <c r="L7" s="28">
        <f t="shared" si="4"/>
        <v>12441.6</v>
      </c>
      <c r="M7" s="28">
        <f t="shared" si="0"/>
        <v>6220.8</v>
      </c>
      <c r="N7" s="28">
        <f t="shared" si="1"/>
        <v>6220.8</v>
      </c>
      <c r="O7" s="28">
        <f t="shared" si="2"/>
        <v>0</v>
      </c>
      <c r="P7" s="28">
        <f t="shared" si="3"/>
        <v>81561.600000000006</v>
      </c>
      <c r="Q7" s="28">
        <f t="shared" si="5"/>
        <v>0</v>
      </c>
      <c r="R7" s="30"/>
    </row>
    <row r="8" spans="1:18">
      <c r="A8" s="26" t="s">
        <v>47</v>
      </c>
      <c r="B8" s="27">
        <v>192000015</v>
      </c>
      <c r="C8" s="27" t="s">
        <v>51</v>
      </c>
      <c r="D8" s="27" t="s">
        <v>16</v>
      </c>
      <c r="E8" s="27" t="s">
        <v>49</v>
      </c>
      <c r="F8" s="28">
        <v>48002.399999999994</v>
      </c>
      <c r="G8" s="30"/>
      <c r="H8" s="30"/>
      <c r="I8" s="30"/>
      <c r="J8" s="30">
        <v>40680</v>
      </c>
      <c r="K8" s="30"/>
      <c r="L8" s="28">
        <f t="shared" si="4"/>
        <v>7322.4</v>
      </c>
      <c r="M8" s="28">
        <f t="shared" si="0"/>
        <v>3661.2</v>
      </c>
      <c r="N8" s="28">
        <f t="shared" si="1"/>
        <v>3661.2</v>
      </c>
      <c r="O8" s="28">
        <f t="shared" si="2"/>
        <v>0</v>
      </c>
      <c r="P8" s="28">
        <f t="shared" si="3"/>
        <v>48002.399999999994</v>
      </c>
      <c r="Q8" s="28">
        <f t="shared" si="5"/>
        <v>0</v>
      </c>
      <c r="R8" s="30"/>
    </row>
    <row r="9" spans="1:18">
      <c r="A9" s="26" t="s">
        <v>47</v>
      </c>
      <c r="B9" s="27">
        <v>192000016</v>
      </c>
      <c r="C9" s="27" t="s">
        <v>52</v>
      </c>
      <c r="D9" s="27" t="s">
        <v>16</v>
      </c>
      <c r="E9" s="27" t="s">
        <v>49</v>
      </c>
      <c r="F9" s="28">
        <v>81561.600000000006</v>
      </c>
      <c r="G9" s="30"/>
      <c r="H9" s="30"/>
      <c r="I9" s="30"/>
      <c r="J9" s="30">
        <v>69120</v>
      </c>
      <c r="K9" s="30"/>
      <c r="L9" s="28">
        <f t="shared" si="4"/>
        <v>12441.6</v>
      </c>
      <c r="M9" s="28">
        <f t="shared" si="0"/>
        <v>6220.8</v>
      </c>
      <c r="N9" s="28">
        <f t="shared" si="1"/>
        <v>6220.8</v>
      </c>
      <c r="O9" s="28">
        <f t="shared" si="2"/>
        <v>0</v>
      </c>
      <c r="P9" s="28">
        <f t="shared" si="3"/>
        <v>81561.600000000006</v>
      </c>
      <c r="Q9" s="28">
        <f t="shared" si="5"/>
        <v>0</v>
      </c>
      <c r="R9" s="30"/>
    </row>
    <row r="10" spans="1:18">
      <c r="A10" s="26" t="s">
        <v>47</v>
      </c>
      <c r="B10" s="27">
        <v>192000017</v>
      </c>
      <c r="C10" s="27" t="s">
        <v>52</v>
      </c>
      <c r="D10" s="27" t="s">
        <v>16</v>
      </c>
      <c r="E10" s="27" t="s">
        <v>49</v>
      </c>
      <c r="F10" s="28">
        <v>48002.399999999994</v>
      </c>
      <c r="G10" s="30"/>
      <c r="H10" s="30"/>
      <c r="I10" s="30"/>
      <c r="J10" s="30">
        <v>40680</v>
      </c>
      <c r="K10" s="30"/>
      <c r="L10" s="28">
        <f t="shared" si="4"/>
        <v>7322.4</v>
      </c>
      <c r="M10" s="28">
        <f t="shared" si="0"/>
        <v>3661.2</v>
      </c>
      <c r="N10" s="28">
        <f t="shared" si="1"/>
        <v>3661.2</v>
      </c>
      <c r="O10" s="28">
        <f t="shared" si="2"/>
        <v>0</v>
      </c>
      <c r="P10" s="28">
        <f t="shared" si="3"/>
        <v>48002.399999999994</v>
      </c>
      <c r="Q10" s="28">
        <f t="shared" si="5"/>
        <v>0</v>
      </c>
      <c r="R10" s="30"/>
    </row>
    <row r="11" spans="1:18">
      <c r="A11" s="26" t="s">
        <v>47</v>
      </c>
      <c r="B11" s="27">
        <v>192000018</v>
      </c>
      <c r="C11" s="27" t="s">
        <v>53</v>
      </c>
      <c r="D11" s="27" t="s">
        <v>16</v>
      </c>
      <c r="E11" s="27" t="s">
        <v>49</v>
      </c>
      <c r="F11" s="28">
        <v>81561.600000000006</v>
      </c>
      <c r="G11" s="30"/>
      <c r="H11" s="30"/>
      <c r="I11" s="30"/>
      <c r="J11" s="30">
        <v>69120</v>
      </c>
      <c r="K11" s="30"/>
      <c r="L11" s="28">
        <f t="shared" si="4"/>
        <v>12441.6</v>
      </c>
      <c r="M11" s="28">
        <f t="shared" si="0"/>
        <v>6220.8</v>
      </c>
      <c r="N11" s="28">
        <f t="shared" si="1"/>
        <v>6220.8</v>
      </c>
      <c r="O11" s="28">
        <f t="shared" si="2"/>
        <v>0</v>
      </c>
      <c r="P11" s="28">
        <f t="shared" si="3"/>
        <v>81561.600000000006</v>
      </c>
      <c r="Q11" s="28">
        <f t="shared" si="5"/>
        <v>0</v>
      </c>
      <c r="R11" s="30"/>
    </row>
    <row r="12" spans="1:18">
      <c r="A12" s="26" t="s">
        <v>47</v>
      </c>
      <c r="B12" s="27">
        <v>192000019</v>
      </c>
      <c r="C12" s="27" t="s">
        <v>53</v>
      </c>
      <c r="D12" s="27" t="s">
        <v>16</v>
      </c>
      <c r="E12" s="27" t="s">
        <v>49</v>
      </c>
      <c r="F12" s="30">
        <v>74192.5</v>
      </c>
      <c r="G12" s="30"/>
      <c r="H12" s="30"/>
      <c r="I12" s="30"/>
      <c r="J12" s="30">
        <v>62875</v>
      </c>
      <c r="K12" s="30"/>
      <c r="L12" s="28">
        <f t="shared" si="4"/>
        <v>11317.5</v>
      </c>
      <c r="M12" s="28">
        <f t="shared" si="0"/>
        <v>5658.75</v>
      </c>
      <c r="N12" s="28">
        <f t="shared" si="1"/>
        <v>5658.75</v>
      </c>
      <c r="O12" s="28">
        <f t="shared" si="2"/>
        <v>0</v>
      </c>
      <c r="P12" s="28">
        <f t="shared" si="3"/>
        <v>74192.5</v>
      </c>
      <c r="Q12" s="28">
        <f t="shared" si="5"/>
        <v>0</v>
      </c>
      <c r="R12" s="30"/>
    </row>
    <row r="13" spans="1:18">
      <c r="A13" s="26" t="s">
        <v>47</v>
      </c>
      <c r="B13" s="27">
        <v>192000020</v>
      </c>
      <c r="C13" s="27" t="s">
        <v>53</v>
      </c>
      <c r="D13" s="27" t="s">
        <v>16</v>
      </c>
      <c r="E13" s="27" t="s">
        <v>49</v>
      </c>
      <c r="F13" s="30">
        <v>61684.5</v>
      </c>
      <c r="G13" s="30"/>
      <c r="H13" s="30"/>
      <c r="I13" s="30"/>
      <c r="J13" s="30">
        <v>52275</v>
      </c>
      <c r="K13" s="30"/>
      <c r="L13" s="28">
        <f t="shared" si="4"/>
        <v>9409.5</v>
      </c>
      <c r="M13" s="28">
        <f t="shared" si="0"/>
        <v>4704.75</v>
      </c>
      <c r="N13" s="28">
        <f t="shared" si="1"/>
        <v>4704.75</v>
      </c>
      <c r="O13" s="28">
        <f t="shared" si="2"/>
        <v>0</v>
      </c>
      <c r="P13" s="28">
        <f t="shared" si="3"/>
        <v>61684.5</v>
      </c>
      <c r="Q13" s="28">
        <f t="shared" si="5"/>
        <v>0</v>
      </c>
      <c r="R13" s="30"/>
    </row>
    <row r="14" spans="1:18">
      <c r="A14" s="26" t="s">
        <v>47</v>
      </c>
      <c r="B14" s="27">
        <v>192000021</v>
      </c>
      <c r="C14" s="27" t="s">
        <v>53</v>
      </c>
      <c r="D14" s="27" t="s">
        <v>16</v>
      </c>
      <c r="E14" s="27" t="s">
        <v>49</v>
      </c>
      <c r="F14" s="30">
        <v>61383.600000000006</v>
      </c>
      <c r="G14" s="30"/>
      <c r="H14" s="30"/>
      <c r="I14" s="30"/>
      <c r="J14" s="30">
        <v>52020</v>
      </c>
      <c r="K14" s="30"/>
      <c r="L14" s="28">
        <f t="shared" si="4"/>
        <v>9363.6</v>
      </c>
      <c r="M14" s="28">
        <f t="shared" si="0"/>
        <v>4681.8</v>
      </c>
      <c r="N14" s="28">
        <f t="shared" si="1"/>
        <v>4681.8</v>
      </c>
      <c r="O14" s="28">
        <f t="shared" si="2"/>
        <v>0</v>
      </c>
      <c r="P14" s="28">
        <f t="shared" si="3"/>
        <v>61383.600000000006</v>
      </c>
      <c r="Q14" s="28">
        <f t="shared" si="5"/>
        <v>0</v>
      </c>
      <c r="R14" s="30"/>
    </row>
    <row r="15" spans="1:18">
      <c r="A15" s="26" t="s">
        <v>47</v>
      </c>
      <c r="B15" s="27">
        <v>192000022</v>
      </c>
      <c r="C15" s="27" t="s">
        <v>54</v>
      </c>
      <c r="D15" s="27" t="s">
        <v>16</v>
      </c>
      <c r="E15" s="27" t="s">
        <v>49</v>
      </c>
      <c r="F15" s="30">
        <v>81561.600000000006</v>
      </c>
      <c r="G15" s="30"/>
      <c r="H15" s="30"/>
      <c r="I15" s="30"/>
      <c r="J15" s="30">
        <v>69120</v>
      </c>
      <c r="K15" s="30"/>
      <c r="L15" s="28">
        <f t="shared" si="4"/>
        <v>12441.6</v>
      </c>
      <c r="M15" s="28">
        <f t="shared" si="0"/>
        <v>6220.8</v>
      </c>
      <c r="N15" s="28">
        <f t="shared" si="1"/>
        <v>6220.8</v>
      </c>
      <c r="O15" s="28">
        <f t="shared" si="2"/>
        <v>0</v>
      </c>
      <c r="P15" s="28">
        <f t="shared" si="3"/>
        <v>81561.600000000006</v>
      </c>
      <c r="Q15" s="28">
        <f t="shared" si="5"/>
        <v>0</v>
      </c>
      <c r="R15" s="30"/>
    </row>
    <row r="16" spans="1:18">
      <c r="A16" s="26" t="s">
        <v>47</v>
      </c>
      <c r="B16" s="27">
        <v>192000023</v>
      </c>
      <c r="C16" s="27" t="s">
        <v>54</v>
      </c>
      <c r="D16" s="27" t="s">
        <v>16</v>
      </c>
      <c r="E16" s="27" t="s">
        <v>49</v>
      </c>
      <c r="F16" s="30">
        <v>74192.5</v>
      </c>
      <c r="G16" s="30"/>
      <c r="H16" s="30"/>
      <c r="I16" s="30"/>
      <c r="J16" s="30">
        <v>62875</v>
      </c>
      <c r="K16" s="30"/>
      <c r="L16" s="28">
        <f t="shared" si="4"/>
        <v>11317.5</v>
      </c>
      <c r="M16" s="28">
        <f t="shared" si="0"/>
        <v>5658.75</v>
      </c>
      <c r="N16" s="28">
        <f t="shared" si="1"/>
        <v>5658.75</v>
      </c>
      <c r="O16" s="28">
        <f t="shared" si="2"/>
        <v>0</v>
      </c>
      <c r="P16" s="28">
        <f t="shared" si="3"/>
        <v>74192.5</v>
      </c>
      <c r="Q16" s="28">
        <f t="shared" si="5"/>
        <v>0</v>
      </c>
      <c r="R16" s="30"/>
    </row>
    <row r="17" spans="1:18">
      <c r="A17" s="26" t="s">
        <v>47</v>
      </c>
      <c r="B17" s="27">
        <v>192000024</v>
      </c>
      <c r="C17" s="27" t="s">
        <v>54</v>
      </c>
      <c r="D17" s="27" t="s">
        <v>16</v>
      </c>
      <c r="E17" s="27" t="s">
        <v>49</v>
      </c>
      <c r="F17" s="30">
        <v>61684.5</v>
      </c>
      <c r="G17" s="30"/>
      <c r="H17" s="30"/>
      <c r="I17" s="30"/>
      <c r="J17" s="30">
        <v>52275</v>
      </c>
      <c r="K17" s="30"/>
      <c r="L17" s="28">
        <f t="shared" si="4"/>
        <v>9409.5</v>
      </c>
      <c r="M17" s="28">
        <f t="shared" si="0"/>
        <v>4704.75</v>
      </c>
      <c r="N17" s="28">
        <f t="shared" si="1"/>
        <v>4704.75</v>
      </c>
      <c r="O17" s="28">
        <f t="shared" si="2"/>
        <v>0</v>
      </c>
      <c r="P17" s="28">
        <f t="shared" si="3"/>
        <v>61684.5</v>
      </c>
      <c r="Q17" s="28">
        <f t="shared" si="5"/>
        <v>0</v>
      </c>
      <c r="R17" s="30"/>
    </row>
    <row r="18" spans="1:18">
      <c r="A18" s="26" t="s">
        <v>47</v>
      </c>
      <c r="B18" s="27">
        <v>192000025</v>
      </c>
      <c r="C18" s="27" t="s">
        <v>55</v>
      </c>
      <c r="D18" s="27" t="s">
        <v>16</v>
      </c>
      <c r="E18" s="27" t="s">
        <v>49</v>
      </c>
      <c r="F18" s="30">
        <v>74192.5</v>
      </c>
      <c r="G18" s="30"/>
      <c r="H18" s="30"/>
      <c r="I18" s="30"/>
      <c r="J18" s="30">
        <v>62875</v>
      </c>
      <c r="K18" s="30"/>
      <c r="L18" s="28">
        <f t="shared" si="4"/>
        <v>11317.5</v>
      </c>
      <c r="M18" s="28">
        <f t="shared" si="0"/>
        <v>5658.75</v>
      </c>
      <c r="N18" s="28">
        <f t="shared" si="1"/>
        <v>5658.75</v>
      </c>
      <c r="O18" s="28">
        <f t="shared" si="2"/>
        <v>0</v>
      </c>
      <c r="P18" s="28">
        <f t="shared" si="3"/>
        <v>74192.5</v>
      </c>
      <c r="Q18" s="28">
        <f t="shared" si="5"/>
        <v>0</v>
      </c>
      <c r="R18" s="30"/>
    </row>
    <row r="19" spans="1:18">
      <c r="A19" s="26" t="s">
        <v>47</v>
      </c>
      <c r="B19" s="27">
        <v>192000026</v>
      </c>
      <c r="C19" s="27" t="s">
        <v>56</v>
      </c>
      <c r="D19" s="27" t="s">
        <v>16</v>
      </c>
      <c r="E19" s="27" t="s">
        <v>49</v>
      </c>
      <c r="F19" s="30">
        <v>74192.5</v>
      </c>
      <c r="G19" s="30"/>
      <c r="H19" s="30"/>
      <c r="I19" s="30"/>
      <c r="J19" s="30">
        <v>62875</v>
      </c>
      <c r="K19" s="30"/>
      <c r="L19" s="28">
        <f t="shared" si="4"/>
        <v>11317.5</v>
      </c>
      <c r="M19" s="28">
        <f t="shared" si="0"/>
        <v>5658.75</v>
      </c>
      <c r="N19" s="28">
        <f t="shared" si="1"/>
        <v>5658.75</v>
      </c>
      <c r="O19" s="28">
        <f t="shared" si="2"/>
        <v>0</v>
      </c>
      <c r="P19" s="28">
        <f t="shared" si="3"/>
        <v>74192.5</v>
      </c>
      <c r="Q19" s="28">
        <f t="shared" si="5"/>
        <v>0</v>
      </c>
      <c r="R19" s="30"/>
    </row>
    <row r="20" spans="1:18">
      <c r="A20" s="26" t="s">
        <v>47</v>
      </c>
      <c r="B20" s="27">
        <v>192000027</v>
      </c>
      <c r="C20" s="27" t="s">
        <v>56</v>
      </c>
      <c r="D20" s="27" t="s">
        <v>16</v>
      </c>
      <c r="E20" s="27" t="s">
        <v>49</v>
      </c>
      <c r="F20" s="30">
        <v>79979.22</v>
      </c>
      <c r="G20" s="30"/>
      <c r="H20" s="30"/>
      <c r="I20" s="30"/>
      <c r="J20" s="30">
        <v>67779</v>
      </c>
      <c r="K20" s="30"/>
      <c r="L20" s="28">
        <f t="shared" si="4"/>
        <v>12200.22</v>
      </c>
      <c r="M20" s="28">
        <f t="shared" si="0"/>
        <v>6100.11</v>
      </c>
      <c r="N20" s="28">
        <f t="shared" si="1"/>
        <v>6100.11</v>
      </c>
      <c r="O20" s="28">
        <f t="shared" si="2"/>
        <v>0</v>
      </c>
      <c r="P20" s="28">
        <f t="shared" si="3"/>
        <v>79979.22</v>
      </c>
      <c r="Q20" s="28">
        <f t="shared" si="5"/>
        <v>0</v>
      </c>
      <c r="R20" s="30"/>
    </row>
    <row r="21" spans="1:18">
      <c r="A21" s="26" t="s">
        <v>47</v>
      </c>
      <c r="B21" s="27">
        <v>192000028</v>
      </c>
      <c r="C21" s="27" t="s">
        <v>56</v>
      </c>
      <c r="D21" s="27" t="s">
        <v>16</v>
      </c>
      <c r="E21" s="27" t="s">
        <v>49</v>
      </c>
      <c r="F21" s="30">
        <v>49088</v>
      </c>
      <c r="G21" s="30"/>
      <c r="H21" s="30"/>
      <c r="I21" s="30"/>
      <c r="J21" s="30">
        <v>41600</v>
      </c>
      <c r="K21" s="30"/>
      <c r="L21" s="28">
        <f t="shared" si="4"/>
        <v>7488</v>
      </c>
      <c r="M21" s="28">
        <f t="shared" si="0"/>
        <v>3744</v>
      </c>
      <c r="N21" s="28">
        <f t="shared" si="1"/>
        <v>3744</v>
      </c>
      <c r="O21" s="28">
        <f t="shared" si="2"/>
        <v>0</v>
      </c>
      <c r="P21" s="28">
        <f t="shared" si="3"/>
        <v>49088</v>
      </c>
      <c r="Q21" s="28">
        <f t="shared" si="5"/>
        <v>0</v>
      </c>
      <c r="R21" s="30"/>
    </row>
    <row r="22" spans="1:18">
      <c r="A22" s="26" t="s">
        <v>47</v>
      </c>
      <c r="B22" s="27">
        <v>192000029</v>
      </c>
      <c r="C22" s="27" t="s">
        <v>56</v>
      </c>
      <c r="D22" s="27" t="s">
        <v>16</v>
      </c>
      <c r="E22" s="27" t="s">
        <v>49</v>
      </c>
      <c r="F22" s="30">
        <v>53159</v>
      </c>
      <c r="G22" s="30"/>
      <c r="H22" s="30"/>
      <c r="I22" s="30"/>
      <c r="J22" s="30">
        <v>45050</v>
      </c>
      <c r="K22" s="30"/>
      <c r="L22" s="28">
        <f t="shared" si="4"/>
        <v>8109</v>
      </c>
      <c r="M22" s="28">
        <f t="shared" si="0"/>
        <v>4054.5</v>
      </c>
      <c r="N22" s="28">
        <f t="shared" si="1"/>
        <v>4054.5</v>
      </c>
      <c r="O22" s="28">
        <f t="shared" si="2"/>
        <v>0</v>
      </c>
      <c r="P22" s="28">
        <f t="shared" si="3"/>
        <v>53159</v>
      </c>
      <c r="Q22" s="28">
        <f t="shared" si="5"/>
        <v>0</v>
      </c>
      <c r="R22" s="30"/>
    </row>
    <row r="23" spans="1:18">
      <c r="A23" s="26" t="s">
        <v>47</v>
      </c>
      <c r="B23" s="27">
        <v>192000030</v>
      </c>
      <c r="C23" s="27" t="s">
        <v>57</v>
      </c>
      <c r="D23" s="27" t="s">
        <v>16</v>
      </c>
      <c r="E23" s="27" t="s">
        <v>49</v>
      </c>
      <c r="F23" s="30">
        <v>79919.040000000008</v>
      </c>
      <c r="G23" s="30"/>
      <c r="H23" s="30"/>
      <c r="I23" s="30"/>
      <c r="J23" s="30">
        <v>67728</v>
      </c>
      <c r="K23" s="30"/>
      <c r="L23" s="28">
        <f t="shared" si="4"/>
        <v>12191.04</v>
      </c>
      <c r="M23" s="28">
        <f t="shared" si="0"/>
        <v>6095.52</v>
      </c>
      <c r="N23" s="28">
        <f t="shared" si="1"/>
        <v>6095.52</v>
      </c>
      <c r="O23" s="28">
        <f t="shared" si="2"/>
        <v>0</v>
      </c>
      <c r="P23" s="28">
        <f t="shared" si="3"/>
        <v>79919.040000000008</v>
      </c>
      <c r="Q23" s="28">
        <f t="shared" si="5"/>
        <v>0</v>
      </c>
      <c r="R23" s="30"/>
    </row>
    <row r="24" spans="1:18">
      <c r="A24" s="26" t="s">
        <v>47</v>
      </c>
      <c r="B24" s="27">
        <v>192000031</v>
      </c>
      <c r="C24" s="27" t="s">
        <v>57</v>
      </c>
      <c r="D24" s="27" t="s">
        <v>16</v>
      </c>
      <c r="E24" s="27" t="s">
        <v>49</v>
      </c>
      <c r="F24" s="30">
        <v>49088</v>
      </c>
      <c r="G24" s="30"/>
      <c r="H24" s="30"/>
      <c r="I24" s="30"/>
      <c r="J24" s="30">
        <v>41600</v>
      </c>
      <c r="K24" s="30"/>
      <c r="L24" s="28">
        <f t="shared" si="4"/>
        <v>7488</v>
      </c>
      <c r="M24" s="28">
        <f t="shared" si="0"/>
        <v>3744</v>
      </c>
      <c r="N24" s="28">
        <f t="shared" si="1"/>
        <v>3744</v>
      </c>
      <c r="O24" s="28">
        <f t="shared" si="2"/>
        <v>0</v>
      </c>
      <c r="P24" s="28">
        <f t="shared" si="3"/>
        <v>49088</v>
      </c>
      <c r="Q24" s="28">
        <f t="shared" si="5"/>
        <v>0</v>
      </c>
      <c r="R24" s="30"/>
    </row>
    <row r="25" spans="1:18">
      <c r="A25" s="26" t="s">
        <v>47</v>
      </c>
      <c r="B25" s="27">
        <v>192000032</v>
      </c>
      <c r="C25" s="27" t="s">
        <v>57</v>
      </c>
      <c r="D25" s="27" t="s">
        <v>16</v>
      </c>
      <c r="E25" s="27" t="s">
        <v>49</v>
      </c>
      <c r="F25" s="30">
        <v>53159</v>
      </c>
      <c r="G25" s="30"/>
      <c r="H25" s="30"/>
      <c r="I25" s="30"/>
      <c r="J25" s="30">
        <v>45050</v>
      </c>
      <c r="K25" s="30"/>
      <c r="L25" s="28">
        <f t="shared" si="4"/>
        <v>8109</v>
      </c>
      <c r="M25" s="28">
        <f t="shared" si="0"/>
        <v>4054.5</v>
      </c>
      <c r="N25" s="28">
        <f t="shared" si="1"/>
        <v>4054.5</v>
      </c>
      <c r="O25" s="28">
        <f t="shared" si="2"/>
        <v>0</v>
      </c>
      <c r="P25" s="28">
        <f t="shared" si="3"/>
        <v>53159</v>
      </c>
      <c r="Q25" s="28">
        <f t="shared" si="5"/>
        <v>0</v>
      </c>
      <c r="R25" s="30"/>
    </row>
    <row r="26" spans="1:18">
      <c r="A26" s="26" t="s">
        <v>47</v>
      </c>
      <c r="B26" s="27">
        <v>192000033</v>
      </c>
      <c r="C26" s="27" t="s">
        <v>58</v>
      </c>
      <c r="D26" s="27" t="s">
        <v>16</v>
      </c>
      <c r="E26" s="27" t="s">
        <v>49</v>
      </c>
      <c r="F26" s="30">
        <v>79979.22</v>
      </c>
      <c r="G26" s="30"/>
      <c r="H26" s="30"/>
      <c r="I26" s="30"/>
      <c r="J26" s="30">
        <v>67779</v>
      </c>
      <c r="K26" s="30"/>
      <c r="L26" s="28">
        <f t="shared" si="4"/>
        <v>12200.22</v>
      </c>
      <c r="M26" s="28">
        <f t="shared" si="0"/>
        <v>6100.11</v>
      </c>
      <c r="N26" s="28">
        <f t="shared" si="1"/>
        <v>6100.11</v>
      </c>
      <c r="O26" s="28">
        <f t="shared" si="2"/>
        <v>0</v>
      </c>
      <c r="P26" s="28">
        <f t="shared" si="3"/>
        <v>79979.22</v>
      </c>
      <c r="Q26" s="28">
        <f t="shared" si="5"/>
        <v>0</v>
      </c>
      <c r="R26" s="30"/>
    </row>
    <row r="27" spans="1:18">
      <c r="A27" s="26" t="s">
        <v>47</v>
      </c>
      <c r="B27" s="27">
        <v>192000034</v>
      </c>
      <c r="C27" s="27" t="s">
        <v>58</v>
      </c>
      <c r="D27" s="27" t="s">
        <v>16</v>
      </c>
      <c r="E27" s="27" t="s">
        <v>49</v>
      </c>
      <c r="F27" s="30">
        <v>49088</v>
      </c>
      <c r="G27" s="30"/>
      <c r="H27" s="30"/>
      <c r="I27" s="30"/>
      <c r="J27" s="30">
        <v>41600</v>
      </c>
      <c r="K27" s="30"/>
      <c r="L27" s="28">
        <f t="shared" si="4"/>
        <v>7488</v>
      </c>
      <c r="M27" s="28">
        <f t="shared" si="0"/>
        <v>3744</v>
      </c>
      <c r="N27" s="28">
        <f t="shared" si="1"/>
        <v>3744</v>
      </c>
      <c r="O27" s="28">
        <f t="shared" si="2"/>
        <v>0</v>
      </c>
      <c r="P27" s="28">
        <f t="shared" si="3"/>
        <v>49088</v>
      </c>
      <c r="Q27" s="28">
        <f t="shared" si="5"/>
        <v>0</v>
      </c>
      <c r="R27" s="30"/>
    </row>
    <row r="28" spans="1:18">
      <c r="A28" s="26" t="s">
        <v>47</v>
      </c>
      <c r="B28" s="27">
        <v>192000035</v>
      </c>
      <c r="C28" s="27" t="s">
        <v>58</v>
      </c>
      <c r="D28" s="27" t="s">
        <v>16</v>
      </c>
      <c r="E28" s="27" t="s">
        <v>49</v>
      </c>
      <c r="F28" s="30">
        <v>53159</v>
      </c>
      <c r="G28" s="30"/>
      <c r="H28" s="30"/>
      <c r="I28" s="30"/>
      <c r="J28" s="30">
        <v>45050</v>
      </c>
      <c r="K28" s="30"/>
      <c r="L28" s="28">
        <f t="shared" si="4"/>
        <v>8109</v>
      </c>
      <c r="M28" s="28">
        <f t="shared" si="0"/>
        <v>4054.5</v>
      </c>
      <c r="N28" s="28">
        <f t="shared" si="1"/>
        <v>4054.5</v>
      </c>
      <c r="O28" s="28">
        <f t="shared" si="2"/>
        <v>0</v>
      </c>
      <c r="P28" s="28">
        <f t="shared" si="3"/>
        <v>53159</v>
      </c>
      <c r="Q28" s="28">
        <f t="shared" si="5"/>
        <v>0</v>
      </c>
      <c r="R28" s="30"/>
    </row>
    <row r="29" spans="1:18">
      <c r="A29" s="26" t="s">
        <v>47</v>
      </c>
      <c r="B29" s="27">
        <v>192000036</v>
      </c>
      <c r="C29" s="27" t="s">
        <v>59</v>
      </c>
      <c r="D29" s="27" t="s">
        <v>16</v>
      </c>
      <c r="E29" s="27" t="s">
        <v>49</v>
      </c>
      <c r="F29" s="30">
        <v>39959.520000000004</v>
      </c>
      <c r="G29" s="30"/>
      <c r="H29" s="30"/>
      <c r="I29" s="30"/>
      <c r="J29" s="30">
        <v>33864</v>
      </c>
      <c r="K29" s="30"/>
      <c r="L29" s="28">
        <f t="shared" si="4"/>
        <v>6095.52</v>
      </c>
      <c r="M29" s="28">
        <f t="shared" si="0"/>
        <v>3047.76</v>
      </c>
      <c r="N29" s="28">
        <f t="shared" si="1"/>
        <v>3047.76</v>
      </c>
      <c r="O29" s="28">
        <f t="shared" si="2"/>
        <v>0</v>
      </c>
      <c r="P29" s="28">
        <f t="shared" si="3"/>
        <v>39959.520000000004</v>
      </c>
      <c r="Q29" s="28">
        <f t="shared" si="5"/>
        <v>0</v>
      </c>
      <c r="R29" s="30"/>
    </row>
    <row r="30" spans="1:18">
      <c r="A30" s="26" t="s">
        <v>47</v>
      </c>
      <c r="B30" s="27">
        <v>192000037</v>
      </c>
      <c r="C30" s="27" t="s">
        <v>59</v>
      </c>
      <c r="D30" s="27" t="s">
        <v>16</v>
      </c>
      <c r="E30" s="27" t="s">
        <v>49</v>
      </c>
      <c r="F30" s="30">
        <v>49088</v>
      </c>
      <c r="G30" s="30"/>
      <c r="H30" s="30"/>
      <c r="I30" s="30"/>
      <c r="J30" s="30">
        <v>41600</v>
      </c>
      <c r="K30" s="30"/>
      <c r="L30" s="28">
        <f t="shared" si="4"/>
        <v>7488</v>
      </c>
      <c r="M30" s="28">
        <f t="shared" si="0"/>
        <v>3744</v>
      </c>
      <c r="N30" s="28">
        <f t="shared" si="1"/>
        <v>3744</v>
      </c>
      <c r="O30" s="28">
        <f t="shared" si="2"/>
        <v>0</v>
      </c>
      <c r="P30" s="28">
        <f t="shared" si="3"/>
        <v>49088</v>
      </c>
      <c r="Q30" s="28">
        <f t="shared" si="5"/>
        <v>0</v>
      </c>
      <c r="R30" s="30"/>
    </row>
    <row r="31" spans="1:18">
      <c r="A31" s="26" t="s">
        <v>47</v>
      </c>
      <c r="B31" s="27">
        <v>192000038</v>
      </c>
      <c r="C31" s="27" t="s">
        <v>59</v>
      </c>
      <c r="D31" s="27" t="s">
        <v>16</v>
      </c>
      <c r="E31" s="27" t="s">
        <v>49</v>
      </c>
      <c r="F31" s="30">
        <v>53159</v>
      </c>
      <c r="G31" s="30"/>
      <c r="H31" s="30"/>
      <c r="I31" s="30"/>
      <c r="J31" s="30">
        <v>45050</v>
      </c>
      <c r="K31" s="30"/>
      <c r="L31" s="28">
        <f t="shared" si="4"/>
        <v>8109</v>
      </c>
      <c r="M31" s="28">
        <f t="shared" si="0"/>
        <v>4054.5</v>
      </c>
      <c r="N31" s="28">
        <f t="shared" si="1"/>
        <v>4054.5</v>
      </c>
      <c r="O31" s="28">
        <f t="shared" si="2"/>
        <v>0</v>
      </c>
      <c r="P31" s="28">
        <f t="shared" si="3"/>
        <v>53159</v>
      </c>
      <c r="Q31" s="28">
        <f t="shared" si="5"/>
        <v>0</v>
      </c>
      <c r="R31" s="30"/>
    </row>
    <row r="32" spans="1:18">
      <c r="A32" s="26" t="s">
        <v>47</v>
      </c>
      <c r="B32" s="27">
        <v>192000039</v>
      </c>
      <c r="C32" s="27" t="s">
        <v>60</v>
      </c>
      <c r="D32" s="27" t="s">
        <v>16</v>
      </c>
      <c r="E32" s="27" t="s">
        <v>49</v>
      </c>
      <c r="F32" s="30">
        <v>49088</v>
      </c>
      <c r="G32" s="30"/>
      <c r="H32" s="30"/>
      <c r="I32" s="30"/>
      <c r="J32" s="30">
        <v>41600</v>
      </c>
      <c r="K32" s="30"/>
      <c r="L32" s="28">
        <f t="shared" si="4"/>
        <v>7488</v>
      </c>
      <c r="M32" s="28">
        <f t="shared" si="0"/>
        <v>3744</v>
      </c>
      <c r="N32" s="28">
        <f t="shared" si="1"/>
        <v>3744</v>
      </c>
      <c r="O32" s="28">
        <f t="shared" si="2"/>
        <v>0</v>
      </c>
      <c r="P32" s="28">
        <f t="shared" si="3"/>
        <v>49088</v>
      </c>
      <c r="Q32" s="28">
        <f t="shared" si="5"/>
        <v>0</v>
      </c>
      <c r="R32" s="30"/>
    </row>
    <row r="33" spans="1:18">
      <c r="A33" s="30" t="s">
        <v>61</v>
      </c>
      <c r="B33" s="27">
        <v>192000040</v>
      </c>
      <c r="C33" s="27" t="s">
        <v>62</v>
      </c>
      <c r="D33" s="27" t="s">
        <v>16</v>
      </c>
      <c r="E33" s="27" t="s">
        <v>49</v>
      </c>
      <c r="F33" s="30">
        <v>85137</v>
      </c>
      <c r="G33" s="30"/>
      <c r="H33" s="30"/>
      <c r="I33" s="30"/>
      <c r="J33" s="30">
        <v>72150</v>
      </c>
      <c r="K33" s="30"/>
      <c r="L33" s="28">
        <f t="shared" si="4"/>
        <v>12987</v>
      </c>
      <c r="M33" s="28">
        <f t="shared" si="0"/>
        <v>6493.5</v>
      </c>
      <c r="N33" s="28">
        <f t="shared" si="1"/>
        <v>6493.5</v>
      </c>
      <c r="O33" s="28">
        <f t="shared" si="2"/>
        <v>0</v>
      </c>
      <c r="P33" s="28">
        <f t="shared" si="3"/>
        <v>85137</v>
      </c>
      <c r="Q33" s="28">
        <f t="shared" si="5"/>
        <v>0</v>
      </c>
      <c r="R33" s="30"/>
    </row>
    <row r="34" spans="1:18">
      <c r="A34" s="30" t="s">
        <v>61</v>
      </c>
      <c r="B34" s="27">
        <v>192000041</v>
      </c>
      <c r="C34" s="27" t="s">
        <v>63</v>
      </c>
      <c r="D34" s="27" t="s">
        <v>16</v>
      </c>
      <c r="E34" s="27" t="s">
        <v>49</v>
      </c>
      <c r="F34" s="30">
        <v>49772.399999999994</v>
      </c>
      <c r="G34" s="30"/>
      <c r="H34" s="30"/>
      <c r="I34" s="30"/>
      <c r="J34" s="30">
        <v>42180</v>
      </c>
      <c r="K34" s="30"/>
      <c r="L34" s="28">
        <f t="shared" si="4"/>
        <v>7592.4</v>
      </c>
      <c r="M34" s="28">
        <f t="shared" si="0"/>
        <v>3796.2</v>
      </c>
      <c r="N34" s="28">
        <f t="shared" si="1"/>
        <v>3796.2</v>
      </c>
      <c r="O34" s="28">
        <f t="shared" si="2"/>
        <v>0</v>
      </c>
      <c r="P34" s="28">
        <f t="shared" si="3"/>
        <v>49772.399999999994</v>
      </c>
      <c r="Q34" s="28">
        <f t="shared" si="5"/>
        <v>0</v>
      </c>
      <c r="R34" s="30"/>
    </row>
    <row r="35" spans="1:18">
      <c r="A35" s="30" t="s">
        <v>61</v>
      </c>
      <c r="B35" s="27">
        <v>192000042</v>
      </c>
      <c r="C35" s="27" t="s">
        <v>64</v>
      </c>
      <c r="D35" s="27" t="s">
        <v>16</v>
      </c>
      <c r="E35" s="27" t="s">
        <v>49</v>
      </c>
      <c r="F35" s="30">
        <v>65490</v>
      </c>
      <c r="G35" s="30"/>
      <c r="H35" s="30"/>
      <c r="I35" s="30"/>
      <c r="J35" s="30">
        <v>55500</v>
      </c>
      <c r="K35" s="30"/>
      <c r="L35" s="28">
        <f t="shared" si="4"/>
        <v>9990</v>
      </c>
      <c r="M35" s="28">
        <f t="shared" si="0"/>
        <v>4995</v>
      </c>
      <c r="N35" s="28">
        <f t="shared" si="1"/>
        <v>4995</v>
      </c>
      <c r="O35" s="28">
        <f t="shared" si="2"/>
        <v>0</v>
      </c>
      <c r="P35" s="28">
        <f t="shared" si="3"/>
        <v>65490</v>
      </c>
      <c r="Q35" s="28">
        <f t="shared" si="5"/>
        <v>0</v>
      </c>
      <c r="R35" s="30"/>
    </row>
    <row r="36" spans="1:18">
      <c r="A36" s="30" t="s">
        <v>61</v>
      </c>
      <c r="B36" s="27">
        <v>192000043</v>
      </c>
      <c r="C36" s="27" t="s">
        <v>64</v>
      </c>
      <c r="D36" s="27" t="s">
        <v>16</v>
      </c>
      <c r="E36" s="27" t="s">
        <v>49</v>
      </c>
      <c r="F36" s="30">
        <v>79281.25</v>
      </c>
      <c r="G36" s="30"/>
      <c r="H36" s="30"/>
      <c r="I36" s="30"/>
      <c r="J36" s="30">
        <v>67187.5</v>
      </c>
      <c r="K36" s="30"/>
      <c r="L36" s="28">
        <f t="shared" si="4"/>
        <v>12093.75</v>
      </c>
      <c r="M36" s="28">
        <f t="shared" si="0"/>
        <v>6046.875</v>
      </c>
      <c r="N36" s="28">
        <f t="shared" si="1"/>
        <v>6046.875</v>
      </c>
      <c r="O36" s="28">
        <f t="shared" si="2"/>
        <v>0</v>
      </c>
      <c r="P36" s="28">
        <f t="shared" si="3"/>
        <v>79281.25</v>
      </c>
      <c r="Q36" s="28">
        <f t="shared" si="5"/>
        <v>0</v>
      </c>
      <c r="R36" s="30"/>
    </row>
    <row r="37" spans="1:18">
      <c r="A37" s="30" t="s">
        <v>61</v>
      </c>
      <c r="B37" s="27">
        <v>192000044</v>
      </c>
      <c r="C37" s="27" t="s">
        <v>65</v>
      </c>
      <c r="D37" s="27" t="s">
        <v>16</v>
      </c>
      <c r="E37" s="27" t="s">
        <v>49</v>
      </c>
      <c r="F37" s="30">
        <v>58941</v>
      </c>
      <c r="G37" s="30"/>
      <c r="H37" s="30"/>
      <c r="I37" s="30"/>
      <c r="J37" s="30">
        <v>49950</v>
      </c>
      <c r="K37" s="30"/>
      <c r="L37" s="28">
        <f t="shared" si="4"/>
        <v>8991</v>
      </c>
      <c r="M37" s="28">
        <f t="shared" si="0"/>
        <v>4495.5</v>
      </c>
      <c r="N37" s="28">
        <f t="shared" si="1"/>
        <v>4495.5</v>
      </c>
      <c r="O37" s="28">
        <f t="shared" si="2"/>
        <v>0</v>
      </c>
      <c r="P37" s="28">
        <f t="shared" si="3"/>
        <v>58941</v>
      </c>
      <c r="Q37" s="28">
        <f t="shared" si="5"/>
        <v>0</v>
      </c>
      <c r="R37" s="30"/>
    </row>
    <row r="38" spans="1:18">
      <c r="A38" s="30" t="s">
        <v>61</v>
      </c>
      <c r="B38" s="27">
        <v>192000045</v>
      </c>
      <c r="C38" s="27" t="s">
        <v>65</v>
      </c>
      <c r="D38" s="27" t="s">
        <v>16</v>
      </c>
      <c r="E38" s="27" t="s">
        <v>49</v>
      </c>
      <c r="F38" s="30">
        <v>79281.25</v>
      </c>
      <c r="G38" s="30"/>
      <c r="H38" s="30"/>
      <c r="I38" s="30"/>
      <c r="J38" s="30">
        <v>67187.5</v>
      </c>
      <c r="K38" s="30"/>
      <c r="L38" s="28">
        <f t="shared" si="4"/>
        <v>12093.75</v>
      </c>
      <c r="M38" s="28">
        <f t="shared" si="0"/>
        <v>6046.875</v>
      </c>
      <c r="N38" s="28">
        <f t="shared" si="1"/>
        <v>6046.875</v>
      </c>
      <c r="O38" s="28">
        <f t="shared" si="2"/>
        <v>0</v>
      </c>
      <c r="P38" s="28">
        <f t="shared" si="3"/>
        <v>79281.25</v>
      </c>
      <c r="Q38" s="28">
        <f t="shared" si="5"/>
        <v>0</v>
      </c>
      <c r="R38" s="30"/>
    </row>
    <row r="39" spans="1:18">
      <c r="A39" s="30" t="s">
        <v>61</v>
      </c>
      <c r="B39" s="27">
        <v>192000046</v>
      </c>
      <c r="C39" s="27" t="s">
        <v>65</v>
      </c>
      <c r="D39" s="27" t="s">
        <v>16</v>
      </c>
      <c r="E39" s="27" t="s">
        <v>49</v>
      </c>
      <c r="F39" s="30">
        <v>94577</v>
      </c>
      <c r="G39" s="30"/>
      <c r="H39" s="30"/>
      <c r="I39" s="30"/>
      <c r="J39" s="30">
        <v>80150</v>
      </c>
      <c r="K39" s="30"/>
      <c r="L39" s="28">
        <f t="shared" si="4"/>
        <v>14427</v>
      </c>
      <c r="M39" s="28">
        <f t="shared" si="0"/>
        <v>7213.5</v>
      </c>
      <c r="N39" s="28">
        <f t="shared" si="1"/>
        <v>7213.5</v>
      </c>
      <c r="O39" s="28">
        <f t="shared" si="2"/>
        <v>0</v>
      </c>
      <c r="P39" s="28">
        <f t="shared" si="3"/>
        <v>94577</v>
      </c>
      <c r="Q39" s="28">
        <f t="shared" si="5"/>
        <v>0</v>
      </c>
      <c r="R39" s="30"/>
    </row>
    <row r="40" spans="1:18">
      <c r="A40" s="30" t="s">
        <v>61</v>
      </c>
      <c r="B40" s="27">
        <v>192000047</v>
      </c>
      <c r="C40" s="27" t="s">
        <v>65</v>
      </c>
      <c r="D40" s="27" t="s">
        <v>16</v>
      </c>
      <c r="E40" s="27" t="s">
        <v>49</v>
      </c>
      <c r="F40" s="30">
        <v>80018.75</v>
      </c>
      <c r="G40" s="30"/>
      <c r="H40" s="30"/>
      <c r="I40" s="30"/>
      <c r="J40" s="30">
        <v>67812.5</v>
      </c>
      <c r="K40" s="30"/>
      <c r="L40" s="28">
        <f t="shared" si="4"/>
        <v>12206.25</v>
      </c>
      <c r="M40" s="28">
        <f t="shared" si="0"/>
        <v>6103.125</v>
      </c>
      <c r="N40" s="28">
        <f t="shared" si="1"/>
        <v>6103.125</v>
      </c>
      <c r="O40" s="28">
        <f t="shared" si="2"/>
        <v>0</v>
      </c>
      <c r="P40" s="28">
        <f t="shared" si="3"/>
        <v>80018.75</v>
      </c>
      <c r="Q40" s="28">
        <f t="shared" si="5"/>
        <v>0</v>
      </c>
      <c r="R40" s="30"/>
    </row>
    <row r="41" spans="1:18">
      <c r="A41" s="30" t="s">
        <v>61</v>
      </c>
      <c r="B41" s="27">
        <v>192000048</v>
      </c>
      <c r="C41" s="27" t="s">
        <v>66</v>
      </c>
      <c r="D41" s="27" t="s">
        <v>16</v>
      </c>
      <c r="E41" s="27" t="s">
        <v>49</v>
      </c>
      <c r="F41" s="30">
        <v>79281.25</v>
      </c>
      <c r="G41" s="30"/>
      <c r="H41" s="30"/>
      <c r="I41" s="30"/>
      <c r="J41" s="30">
        <v>67187.5</v>
      </c>
      <c r="K41" s="30"/>
      <c r="L41" s="28">
        <f t="shared" si="4"/>
        <v>12093.75</v>
      </c>
      <c r="M41" s="28">
        <f t="shared" si="0"/>
        <v>6046.875</v>
      </c>
      <c r="N41" s="28">
        <f t="shared" si="1"/>
        <v>6046.875</v>
      </c>
      <c r="O41" s="28">
        <f t="shared" si="2"/>
        <v>0</v>
      </c>
      <c r="P41" s="28">
        <f t="shared" si="3"/>
        <v>79281.25</v>
      </c>
      <c r="Q41" s="28">
        <f t="shared" si="5"/>
        <v>0</v>
      </c>
      <c r="R41" s="30"/>
    </row>
    <row r="42" spans="1:18">
      <c r="A42" s="30" t="s">
        <v>61</v>
      </c>
      <c r="B42" s="27">
        <v>192000049</v>
      </c>
      <c r="C42" s="27" t="s">
        <v>66</v>
      </c>
      <c r="D42" s="27" t="s">
        <v>16</v>
      </c>
      <c r="E42" s="27" t="s">
        <v>49</v>
      </c>
      <c r="F42" s="30">
        <v>94636</v>
      </c>
      <c r="G42" s="30"/>
      <c r="H42" s="30"/>
      <c r="I42" s="30"/>
      <c r="J42" s="30">
        <v>80200</v>
      </c>
      <c r="K42" s="30"/>
      <c r="L42" s="28">
        <f t="shared" si="4"/>
        <v>14436</v>
      </c>
      <c r="M42" s="28">
        <f t="shared" si="0"/>
        <v>7218</v>
      </c>
      <c r="N42" s="28">
        <f t="shared" si="1"/>
        <v>7218</v>
      </c>
      <c r="O42" s="28">
        <f t="shared" si="2"/>
        <v>0</v>
      </c>
      <c r="P42" s="28">
        <f t="shared" si="3"/>
        <v>94636</v>
      </c>
      <c r="Q42" s="28">
        <f t="shared" si="5"/>
        <v>0</v>
      </c>
      <c r="R42" s="30"/>
    </row>
    <row r="43" spans="1:18">
      <c r="A43" s="30" t="s">
        <v>61</v>
      </c>
      <c r="B43" s="27">
        <v>192000050</v>
      </c>
      <c r="C43" s="27" t="s">
        <v>66</v>
      </c>
      <c r="D43" s="27" t="s">
        <v>16</v>
      </c>
      <c r="E43" s="27" t="s">
        <v>49</v>
      </c>
      <c r="F43" s="30">
        <v>80018.75</v>
      </c>
      <c r="G43" s="30"/>
      <c r="H43" s="30"/>
      <c r="I43" s="30"/>
      <c r="J43" s="30">
        <v>67812.5</v>
      </c>
      <c r="K43" s="30"/>
      <c r="L43" s="28">
        <f t="shared" si="4"/>
        <v>12206.25</v>
      </c>
      <c r="M43" s="28">
        <f t="shared" si="0"/>
        <v>6103.125</v>
      </c>
      <c r="N43" s="28">
        <f t="shared" si="1"/>
        <v>6103.125</v>
      </c>
      <c r="O43" s="28">
        <f t="shared" si="2"/>
        <v>0</v>
      </c>
      <c r="P43" s="28">
        <f t="shared" si="3"/>
        <v>80018.75</v>
      </c>
      <c r="Q43" s="28">
        <f t="shared" si="5"/>
        <v>0</v>
      </c>
      <c r="R43" s="30"/>
    </row>
    <row r="44" spans="1:18">
      <c r="A44" s="30" t="s">
        <v>61</v>
      </c>
      <c r="B44" s="27">
        <v>192000051</v>
      </c>
      <c r="C44" s="27" t="s">
        <v>67</v>
      </c>
      <c r="D44" s="27" t="s">
        <v>16</v>
      </c>
      <c r="E44" s="27" t="s">
        <v>49</v>
      </c>
      <c r="F44" s="30">
        <v>79281.25</v>
      </c>
      <c r="G44" s="30"/>
      <c r="H44" s="30"/>
      <c r="I44" s="30"/>
      <c r="J44" s="30">
        <v>67187.5</v>
      </c>
      <c r="K44" s="30"/>
      <c r="L44" s="28">
        <f t="shared" si="4"/>
        <v>12093.75</v>
      </c>
      <c r="M44" s="28">
        <f t="shared" si="0"/>
        <v>6046.875</v>
      </c>
      <c r="N44" s="28">
        <f t="shared" si="1"/>
        <v>6046.875</v>
      </c>
      <c r="O44" s="28">
        <f t="shared" si="2"/>
        <v>0</v>
      </c>
      <c r="P44" s="28">
        <f t="shared" si="3"/>
        <v>79281.25</v>
      </c>
      <c r="Q44" s="28">
        <f t="shared" si="5"/>
        <v>0</v>
      </c>
      <c r="R44" s="30"/>
    </row>
    <row r="45" spans="1:18">
      <c r="A45" s="30" t="s">
        <v>61</v>
      </c>
      <c r="B45" s="27">
        <v>192000052</v>
      </c>
      <c r="C45" s="27" t="s">
        <v>67</v>
      </c>
      <c r="D45" s="27" t="s">
        <v>16</v>
      </c>
      <c r="E45" s="27" t="s">
        <v>49</v>
      </c>
      <c r="F45" s="30">
        <v>80018.75</v>
      </c>
      <c r="G45" s="30"/>
      <c r="H45" s="30"/>
      <c r="I45" s="30"/>
      <c r="J45" s="30">
        <v>67812.5</v>
      </c>
      <c r="K45" s="30"/>
      <c r="L45" s="28">
        <f t="shared" si="4"/>
        <v>12206.25</v>
      </c>
      <c r="M45" s="28">
        <f t="shared" si="0"/>
        <v>6103.125</v>
      </c>
      <c r="N45" s="28">
        <f t="shared" si="1"/>
        <v>6103.125</v>
      </c>
      <c r="O45" s="28">
        <f t="shared" si="2"/>
        <v>0</v>
      </c>
      <c r="P45" s="28">
        <f t="shared" si="3"/>
        <v>80018.75</v>
      </c>
      <c r="Q45" s="28">
        <f t="shared" si="5"/>
        <v>0</v>
      </c>
      <c r="R45" s="30"/>
    </row>
    <row r="46" spans="1:18">
      <c r="A46" s="30" t="s">
        <v>61</v>
      </c>
      <c r="B46" s="27">
        <v>192000053</v>
      </c>
      <c r="C46" s="27" t="s">
        <v>68</v>
      </c>
      <c r="D46" s="27" t="s">
        <v>16</v>
      </c>
      <c r="E46" s="27" t="s">
        <v>49</v>
      </c>
      <c r="F46" s="30">
        <v>94577</v>
      </c>
      <c r="G46" s="30"/>
      <c r="H46" s="30"/>
      <c r="I46" s="30"/>
      <c r="J46" s="30">
        <v>80150</v>
      </c>
      <c r="K46" s="30"/>
      <c r="L46" s="28">
        <f t="shared" si="4"/>
        <v>14427</v>
      </c>
      <c r="M46" s="28">
        <f t="shared" si="0"/>
        <v>7213.5</v>
      </c>
      <c r="N46" s="28">
        <f t="shared" si="1"/>
        <v>7213.5</v>
      </c>
      <c r="O46" s="28">
        <f t="shared" si="2"/>
        <v>0</v>
      </c>
      <c r="P46" s="28">
        <f t="shared" si="3"/>
        <v>94577</v>
      </c>
      <c r="Q46" s="28">
        <f t="shared" si="5"/>
        <v>0</v>
      </c>
      <c r="R46" s="30"/>
    </row>
    <row r="47" spans="1:18">
      <c r="A47" s="30" t="s">
        <v>61</v>
      </c>
      <c r="B47" s="27">
        <v>192000054</v>
      </c>
      <c r="C47" s="27" t="s">
        <v>68</v>
      </c>
      <c r="D47" s="27" t="s">
        <v>16</v>
      </c>
      <c r="E47" s="27" t="s">
        <v>49</v>
      </c>
      <c r="F47" s="30">
        <v>80018.75</v>
      </c>
      <c r="G47" s="30"/>
      <c r="H47" s="30"/>
      <c r="I47" s="30"/>
      <c r="J47" s="30">
        <v>67812.5</v>
      </c>
      <c r="K47" s="30"/>
      <c r="L47" s="28">
        <f t="shared" si="4"/>
        <v>12206.25</v>
      </c>
      <c r="M47" s="28">
        <f t="shared" si="0"/>
        <v>6103.125</v>
      </c>
      <c r="N47" s="28">
        <f t="shared" si="1"/>
        <v>6103.125</v>
      </c>
      <c r="O47" s="28">
        <f t="shared" si="2"/>
        <v>0</v>
      </c>
      <c r="P47" s="28">
        <f t="shared" si="3"/>
        <v>80018.75</v>
      </c>
      <c r="Q47" s="28">
        <f t="shared" si="5"/>
        <v>0</v>
      </c>
      <c r="R47" s="30"/>
    </row>
    <row r="48" spans="1:18">
      <c r="A48" s="30" t="s">
        <v>61</v>
      </c>
      <c r="B48" s="27">
        <v>192000055</v>
      </c>
      <c r="C48" s="27" t="s">
        <v>69</v>
      </c>
      <c r="D48" s="27" t="s">
        <v>16</v>
      </c>
      <c r="E48" s="27" t="s">
        <v>49</v>
      </c>
      <c r="F48" s="30">
        <v>68605.2</v>
      </c>
      <c r="G48" s="30"/>
      <c r="H48" s="30"/>
      <c r="I48" s="30"/>
      <c r="J48" s="30">
        <v>58140</v>
      </c>
      <c r="K48" s="30"/>
      <c r="L48" s="28">
        <f t="shared" si="4"/>
        <v>10465.200000000001</v>
      </c>
      <c r="M48" s="28">
        <f t="shared" si="0"/>
        <v>5232.6000000000004</v>
      </c>
      <c r="N48" s="28">
        <f t="shared" si="1"/>
        <v>5232.6000000000004</v>
      </c>
      <c r="O48" s="28">
        <f t="shared" si="2"/>
        <v>0</v>
      </c>
      <c r="P48" s="28">
        <f t="shared" si="3"/>
        <v>68605.2</v>
      </c>
      <c r="Q48" s="28">
        <f t="shared" si="5"/>
        <v>0</v>
      </c>
      <c r="R48" s="30"/>
    </row>
    <row r="49" spans="1:18">
      <c r="A49" s="30" t="s">
        <v>61</v>
      </c>
      <c r="B49" s="27">
        <v>192000056</v>
      </c>
      <c r="C49" s="27" t="s">
        <v>70</v>
      </c>
      <c r="D49" s="27" t="s">
        <v>16</v>
      </c>
      <c r="E49" s="27" t="s">
        <v>49</v>
      </c>
      <c r="F49" s="30">
        <v>60803.039999999994</v>
      </c>
      <c r="G49" s="30"/>
      <c r="H49" s="30"/>
      <c r="I49" s="30"/>
      <c r="J49" s="30">
        <v>51528</v>
      </c>
      <c r="K49" s="30"/>
      <c r="L49" s="28">
        <f t="shared" si="4"/>
        <v>9275.0400000000009</v>
      </c>
      <c r="M49" s="28">
        <f t="shared" si="0"/>
        <v>4637.5200000000004</v>
      </c>
      <c r="N49" s="28">
        <f t="shared" si="1"/>
        <v>4637.5200000000004</v>
      </c>
      <c r="O49" s="28">
        <f t="shared" si="2"/>
        <v>0</v>
      </c>
      <c r="P49" s="28">
        <f t="shared" si="3"/>
        <v>60803.040000000008</v>
      </c>
      <c r="Q49" s="28">
        <f t="shared" si="5"/>
        <v>0</v>
      </c>
      <c r="R49" s="30"/>
    </row>
    <row r="50" spans="1:18">
      <c r="A50" s="30" t="s">
        <v>61</v>
      </c>
      <c r="B50" s="27">
        <v>192000057</v>
      </c>
      <c r="C50" s="27" t="s">
        <v>70</v>
      </c>
      <c r="D50" s="27" t="s">
        <v>16</v>
      </c>
      <c r="E50" s="27" t="s">
        <v>49</v>
      </c>
      <c r="F50" s="30">
        <v>76950.75</v>
      </c>
      <c r="G50" s="30"/>
      <c r="H50" s="30"/>
      <c r="I50" s="30"/>
      <c r="J50" s="30">
        <v>65212.5</v>
      </c>
      <c r="K50" s="30"/>
      <c r="L50" s="28">
        <f t="shared" si="4"/>
        <v>11738.25</v>
      </c>
      <c r="M50" s="28">
        <f t="shared" si="0"/>
        <v>5869.125</v>
      </c>
      <c r="N50" s="28">
        <f t="shared" si="1"/>
        <v>5869.125</v>
      </c>
      <c r="O50" s="28">
        <f t="shared" si="2"/>
        <v>0</v>
      </c>
      <c r="P50" s="28">
        <f t="shared" si="3"/>
        <v>76950.75</v>
      </c>
      <c r="Q50" s="28">
        <f t="shared" si="5"/>
        <v>0</v>
      </c>
      <c r="R50" s="30"/>
    </row>
    <row r="51" spans="1:18">
      <c r="A51" s="30" t="s">
        <v>61</v>
      </c>
      <c r="B51" s="27">
        <v>192000058</v>
      </c>
      <c r="C51" s="27" t="s">
        <v>71</v>
      </c>
      <c r="D51" s="27" t="s">
        <v>16</v>
      </c>
      <c r="E51" s="27" t="s">
        <v>49</v>
      </c>
      <c r="F51" s="30">
        <v>55287.72</v>
      </c>
      <c r="G51" s="30"/>
      <c r="H51" s="30"/>
      <c r="I51" s="30"/>
      <c r="J51" s="30">
        <v>46854</v>
      </c>
      <c r="K51" s="30"/>
      <c r="L51" s="28">
        <f t="shared" si="4"/>
        <v>8433.7199999999993</v>
      </c>
      <c r="M51" s="28">
        <f t="shared" si="0"/>
        <v>4216.8599999999997</v>
      </c>
      <c r="N51" s="28">
        <f t="shared" si="1"/>
        <v>4216.8599999999997</v>
      </c>
      <c r="O51" s="28">
        <f t="shared" si="2"/>
        <v>0</v>
      </c>
      <c r="P51" s="28">
        <f t="shared" si="3"/>
        <v>55287.72</v>
      </c>
      <c r="Q51" s="28">
        <f t="shared" si="5"/>
        <v>0</v>
      </c>
      <c r="R51" s="30"/>
    </row>
    <row r="52" spans="1:18">
      <c r="A52" s="30" t="s">
        <v>61</v>
      </c>
      <c r="B52" s="27">
        <v>192000059</v>
      </c>
      <c r="C52" s="27" t="s">
        <v>72</v>
      </c>
      <c r="D52" s="27" t="s">
        <v>16</v>
      </c>
      <c r="E52" s="27" t="s">
        <v>49</v>
      </c>
      <c r="F52" s="30">
        <v>73986</v>
      </c>
      <c r="G52" s="30"/>
      <c r="H52" s="30"/>
      <c r="I52" s="30"/>
      <c r="J52" s="30">
        <v>62700</v>
      </c>
      <c r="K52" s="30"/>
      <c r="L52" s="28">
        <f t="shared" si="4"/>
        <v>11286</v>
      </c>
      <c r="M52" s="28">
        <f t="shared" si="0"/>
        <v>5643</v>
      </c>
      <c r="N52" s="28">
        <f t="shared" si="1"/>
        <v>5643</v>
      </c>
      <c r="O52" s="28">
        <f t="shared" si="2"/>
        <v>0</v>
      </c>
      <c r="P52" s="28">
        <f t="shared" si="3"/>
        <v>73986</v>
      </c>
      <c r="Q52" s="28">
        <f t="shared" si="5"/>
        <v>0</v>
      </c>
      <c r="R52" s="30"/>
    </row>
    <row r="53" spans="1:18">
      <c r="A53" s="30" t="s">
        <v>61</v>
      </c>
      <c r="B53" s="27">
        <v>192000060</v>
      </c>
      <c r="C53" s="27" t="s">
        <v>72</v>
      </c>
      <c r="D53" s="27" t="s">
        <v>16</v>
      </c>
      <c r="E53" s="27" t="s">
        <v>49</v>
      </c>
      <c r="F53" s="30">
        <v>80712</v>
      </c>
      <c r="G53" s="30"/>
      <c r="H53" s="30"/>
      <c r="I53" s="30"/>
      <c r="J53" s="30">
        <v>68400</v>
      </c>
      <c r="K53" s="30"/>
      <c r="L53" s="28">
        <f t="shared" si="4"/>
        <v>12312</v>
      </c>
      <c r="M53" s="28">
        <f t="shared" si="0"/>
        <v>6156</v>
      </c>
      <c r="N53" s="28">
        <f t="shared" si="1"/>
        <v>6156</v>
      </c>
      <c r="O53" s="28">
        <f t="shared" si="2"/>
        <v>0</v>
      </c>
      <c r="P53" s="28">
        <f t="shared" si="3"/>
        <v>80712</v>
      </c>
      <c r="Q53" s="28">
        <f t="shared" si="5"/>
        <v>0</v>
      </c>
      <c r="R53" s="30"/>
    </row>
    <row r="54" spans="1:18">
      <c r="A54" s="30" t="s">
        <v>61</v>
      </c>
      <c r="B54" s="27">
        <v>192000061</v>
      </c>
      <c r="C54" s="27" t="s">
        <v>72</v>
      </c>
      <c r="D54" s="27" t="s">
        <v>16</v>
      </c>
      <c r="E54" s="27" t="s">
        <v>49</v>
      </c>
      <c r="F54" s="30">
        <v>81207.600000000006</v>
      </c>
      <c r="G54" s="30"/>
      <c r="H54" s="30"/>
      <c r="I54" s="30"/>
      <c r="J54" s="30">
        <v>68820</v>
      </c>
      <c r="K54" s="30"/>
      <c r="L54" s="28">
        <f t="shared" si="4"/>
        <v>12387.6</v>
      </c>
      <c r="M54" s="28">
        <f t="shared" si="0"/>
        <v>6193.8</v>
      </c>
      <c r="N54" s="28">
        <f t="shared" si="1"/>
        <v>6193.8</v>
      </c>
      <c r="O54" s="28">
        <f t="shared" si="2"/>
        <v>0</v>
      </c>
      <c r="P54" s="28">
        <f t="shared" si="3"/>
        <v>81207.600000000006</v>
      </c>
      <c r="Q54" s="28">
        <f t="shared" si="5"/>
        <v>0</v>
      </c>
      <c r="R54" s="30"/>
    </row>
    <row r="55" spans="1:18">
      <c r="A55" s="30" t="s">
        <v>61</v>
      </c>
      <c r="B55" s="27">
        <v>192000062</v>
      </c>
      <c r="C55" s="27" t="s">
        <v>73</v>
      </c>
      <c r="D55" s="27" t="s">
        <v>16</v>
      </c>
      <c r="E55" s="27" t="s">
        <v>49</v>
      </c>
      <c r="F55" s="30">
        <v>89052.239999999991</v>
      </c>
      <c r="G55" s="30"/>
      <c r="H55" s="30"/>
      <c r="I55" s="30"/>
      <c r="J55" s="30">
        <v>75468</v>
      </c>
      <c r="K55" s="30"/>
      <c r="L55" s="28">
        <f t="shared" si="4"/>
        <v>13584.24</v>
      </c>
      <c r="M55" s="28">
        <f t="shared" si="0"/>
        <v>6792.12</v>
      </c>
      <c r="N55" s="28">
        <f t="shared" si="1"/>
        <v>6792.12</v>
      </c>
      <c r="O55" s="28">
        <f t="shared" si="2"/>
        <v>0</v>
      </c>
      <c r="P55" s="28">
        <f t="shared" si="3"/>
        <v>89052.239999999991</v>
      </c>
      <c r="Q55" s="28">
        <f t="shared" si="5"/>
        <v>0</v>
      </c>
      <c r="R55" s="30"/>
    </row>
    <row r="56" spans="1:18">
      <c r="A56" s="30" t="s">
        <v>61</v>
      </c>
      <c r="B56" s="27">
        <v>192000063</v>
      </c>
      <c r="C56" s="27" t="s">
        <v>74</v>
      </c>
      <c r="D56" s="27" t="s">
        <v>16</v>
      </c>
      <c r="E56" s="27" t="s">
        <v>49</v>
      </c>
      <c r="F56" s="30">
        <v>85420.200000000012</v>
      </c>
      <c r="G56" s="30"/>
      <c r="H56" s="30"/>
      <c r="I56" s="30"/>
      <c r="J56" s="30">
        <v>72390</v>
      </c>
      <c r="K56" s="30"/>
      <c r="L56" s="28">
        <f t="shared" si="4"/>
        <v>13030.2</v>
      </c>
      <c r="M56" s="28">
        <f t="shared" si="0"/>
        <v>6515.1</v>
      </c>
      <c r="N56" s="28">
        <f t="shared" si="1"/>
        <v>6515.1</v>
      </c>
      <c r="O56" s="28">
        <f t="shared" si="2"/>
        <v>0</v>
      </c>
      <c r="P56" s="28">
        <f t="shared" si="3"/>
        <v>85420.200000000012</v>
      </c>
      <c r="Q56" s="28">
        <f t="shared" si="5"/>
        <v>0</v>
      </c>
      <c r="R56" s="30"/>
    </row>
    <row r="57" spans="1:18">
      <c r="A57" s="30" t="s">
        <v>75</v>
      </c>
      <c r="B57" s="27">
        <v>192000064</v>
      </c>
      <c r="C57" s="27" t="s">
        <v>62</v>
      </c>
      <c r="D57" s="27" t="s">
        <v>16</v>
      </c>
      <c r="E57" s="27" t="s">
        <v>49</v>
      </c>
      <c r="F57" s="30">
        <v>72039</v>
      </c>
      <c r="G57" s="30"/>
      <c r="H57" s="30"/>
      <c r="I57" s="30"/>
      <c r="J57" s="30">
        <v>61050</v>
      </c>
      <c r="K57" s="30"/>
      <c r="L57" s="28">
        <f t="shared" si="4"/>
        <v>10989</v>
      </c>
      <c r="M57" s="28">
        <f t="shared" si="0"/>
        <v>5494.5</v>
      </c>
      <c r="N57" s="28">
        <f t="shared" si="1"/>
        <v>5494.5</v>
      </c>
      <c r="O57" s="28">
        <f t="shared" si="2"/>
        <v>0</v>
      </c>
      <c r="P57" s="28">
        <f t="shared" si="3"/>
        <v>72039</v>
      </c>
      <c r="Q57" s="28">
        <f t="shared" si="5"/>
        <v>0</v>
      </c>
      <c r="R57" s="30"/>
    </row>
    <row r="58" spans="1:18">
      <c r="A58" s="30" t="s">
        <v>75</v>
      </c>
      <c r="B58" s="27">
        <v>192000065</v>
      </c>
      <c r="C58" s="27" t="s">
        <v>63</v>
      </c>
      <c r="D58" s="27" t="s">
        <v>16</v>
      </c>
      <c r="E58" s="27" t="s">
        <v>49</v>
      </c>
      <c r="F58" s="30">
        <v>76950.75</v>
      </c>
      <c r="G58" s="30"/>
      <c r="H58" s="30"/>
      <c r="I58" s="30"/>
      <c r="J58" s="30">
        <v>65212.5</v>
      </c>
      <c r="K58" s="30"/>
      <c r="L58" s="28">
        <f t="shared" si="4"/>
        <v>11738.25</v>
      </c>
      <c r="M58" s="28">
        <f t="shared" si="0"/>
        <v>5869.125</v>
      </c>
      <c r="N58" s="28">
        <f t="shared" si="1"/>
        <v>5869.125</v>
      </c>
      <c r="O58" s="28">
        <f t="shared" si="2"/>
        <v>0</v>
      </c>
      <c r="P58" s="28">
        <f t="shared" si="3"/>
        <v>76950.75</v>
      </c>
      <c r="Q58" s="28">
        <f t="shared" si="5"/>
        <v>0</v>
      </c>
      <c r="R5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PURCHASE</vt:lpstr>
      <vt:lpstr>OCT-21 SALES</vt:lpstr>
      <vt:lpstr>Aug-21 Purchase</vt:lpstr>
      <vt:lpstr>OVERALL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2022-03-04T09:24:29Z</dcterms:modified>
</cp:coreProperties>
</file>