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Z:\GST\freighe master\2021-2022\"/>
    </mc:Choice>
  </mc:AlternateContent>
  <xr:revisionPtr revIDLastSave="0" documentId="13_ncr:1_{A2B93E29-1A45-4B56-A2D7-CBEC5AFE767D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B2B" sheetId="1" r:id="rId1"/>
    <sheet name="Sheet2" sheetId="6" r:id="rId2"/>
    <sheet name="JAN PURCHASE" sheetId="3" r:id="rId3"/>
    <sheet name="Sheet1" sheetId="5" r:id="rId4"/>
    <sheet name="Workings" sheetId="4" r:id="rId5"/>
  </sheets>
  <externalReferences>
    <externalReference r:id="rId6"/>
  </externalReferences>
  <definedNames>
    <definedName name="_xlnm._FilterDatabase" localSheetId="0" hidden="1">B2B!$A$1:$V$78</definedName>
    <definedName name="_xlnm._FilterDatabase" localSheetId="2" hidden="1">'JAN PURCHASE'!$A$2:$T$2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6" l="1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" i="6"/>
  <c r="O30" i="3"/>
  <c r="O35" i="3"/>
  <c r="O34" i="3"/>
  <c r="O33" i="3"/>
  <c r="O32" i="3"/>
  <c r="O31" i="3"/>
  <c r="O29" i="3"/>
  <c r="C10" i="4"/>
  <c r="C9" i="4"/>
  <c r="C8" i="4"/>
  <c r="C7" i="4"/>
  <c r="C6" i="4"/>
  <c r="C5" i="4"/>
  <c r="C4" i="4"/>
  <c r="I10" i="4"/>
  <c r="H10" i="4"/>
  <c r="G10" i="4"/>
  <c r="I9" i="4"/>
  <c r="H9" i="4"/>
  <c r="G9" i="4"/>
  <c r="I8" i="4"/>
  <c r="H8" i="4"/>
  <c r="G8" i="4"/>
  <c r="I7" i="4"/>
  <c r="H7" i="4"/>
  <c r="G7" i="4"/>
  <c r="G5" i="4"/>
  <c r="M41" i="3"/>
  <c r="N41" i="3" s="1"/>
  <c r="L41" i="3"/>
  <c r="O41" i="3" s="1"/>
  <c r="O40" i="3"/>
  <c r="M40" i="3"/>
  <c r="N40" i="3" s="1"/>
  <c r="L40" i="3"/>
  <c r="M39" i="3"/>
  <c r="L39" i="3"/>
  <c r="O39" i="3" s="1"/>
  <c r="O38" i="3"/>
  <c r="M38" i="3"/>
  <c r="G6" i="4" s="1"/>
  <c r="L38" i="3"/>
  <c r="M37" i="3"/>
  <c r="N37" i="3" s="1"/>
  <c r="L37" i="3"/>
  <c r="O37" i="3" s="1"/>
  <c r="M36" i="3"/>
  <c r="N36" i="3" s="1"/>
  <c r="H5" i="4" s="1"/>
  <c r="L36" i="3"/>
  <c r="O36" i="3" s="1"/>
  <c r="I5" i="4" s="1"/>
  <c r="L35" i="3"/>
  <c r="L34" i="3"/>
  <c r="L33" i="3"/>
  <c r="I4" i="4"/>
  <c r="N32" i="3"/>
  <c r="L32" i="3"/>
  <c r="L31" i="3"/>
  <c r="L30" i="3"/>
  <c r="L29" i="3"/>
  <c r="O28" i="3"/>
  <c r="L28" i="3"/>
  <c r="M28" i="3" s="1"/>
  <c r="N28" i="3" s="1"/>
  <c r="O27" i="3"/>
  <c r="L27" i="3"/>
  <c r="M27" i="3" s="1"/>
  <c r="O26" i="3"/>
  <c r="L26" i="3"/>
  <c r="M26" i="3" s="1"/>
  <c r="O25" i="3"/>
  <c r="L25" i="3"/>
  <c r="M25" i="3" s="1"/>
  <c r="O24" i="3"/>
  <c r="L24" i="3"/>
  <c r="M24" i="3" s="1"/>
  <c r="N24" i="3" s="1"/>
  <c r="O23" i="3"/>
  <c r="M23" i="3"/>
  <c r="L23" i="3"/>
  <c r="O22" i="3"/>
  <c r="L22" i="3"/>
  <c r="M22" i="3" s="1"/>
  <c r="O21" i="3"/>
  <c r="L21" i="3"/>
  <c r="M21" i="3" s="1"/>
  <c r="O20" i="3"/>
  <c r="M20" i="3"/>
  <c r="N20" i="3" s="1"/>
  <c r="L20" i="3"/>
  <c r="O19" i="3"/>
  <c r="L19" i="3"/>
  <c r="M19" i="3" s="1"/>
  <c r="O18" i="3"/>
  <c r="L18" i="3"/>
  <c r="M18" i="3" s="1"/>
  <c r="O17" i="3"/>
  <c r="L17" i="3"/>
  <c r="M17" i="3" s="1"/>
  <c r="O16" i="3"/>
  <c r="L16" i="3"/>
  <c r="M16" i="3" s="1"/>
  <c r="N16" i="3" s="1"/>
  <c r="O15" i="3"/>
  <c r="M15" i="3"/>
  <c r="L15" i="3"/>
  <c r="O14" i="3"/>
  <c r="M14" i="3"/>
  <c r="L14" i="3"/>
  <c r="O13" i="3"/>
  <c r="L13" i="3"/>
  <c r="M13" i="3" s="1"/>
  <c r="O12" i="3"/>
  <c r="M12" i="3"/>
  <c r="N12" i="3" s="1"/>
  <c r="L12" i="3"/>
  <c r="O11" i="3"/>
  <c r="M11" i="3"/>
  <c r="L11" i="3"/>
  <c r="O10" i="3"/>
  <c r="L10" i="3"/>
  <c r="M10" i="3" s="1"/>
  <c r="O9" i="3"/>
  <c r="L9" i="3"/>
  <c r="M9" i="3" s="1"/>
  <c r="O8" i="3"/>
  <c r="M8" i="3"/>
  <c r="N8" i="3" s="1"/>
  <c r="L8" i="3"/>
  <c r="O7" i="3"/>
  <c r="L7" i="3"/>
  <c r="M7" i="3" s="1"/>
  <c r="O6" i="3"/>
  <c r="L6" i="3"/>
  <c r="M6" i="3" s="1"/>
  <c r="O5" i="3"/>
  <c r="L5" i="3"/>
  <c r="M5" i="3" s="1"/>
  <c r="O4" i="3"/>
  <c r="L4" i="3"/>
  <c r="M4" i="3" s="1"/>
  <c r="O3" i="3"/>
  <c r="L3" i="3"/>
  <c r="M3" i="3" s="1"/>
  <c r="G4" i="4" l="1"/>
  <c r="I3" i="4"/>
  <c r="I6" i="4"/>
  <c r="N4" i="3"/>
  <c r="P4" i="3" s="1"/>
  <c r="G3" i="4"/>
  <c r="P41" i="3"/>
  <c r="P37" i="3"/>
  <c r="N33" i="3"/>
  <c r="P33" i="3" s="1"/>
  <c r="N13" i="3"/>
  <c r="P13" i="3" s="1"/>
  <c r="N25" i="3"/>
  <c r="P25" i="3" s="1"/>
  <c r="N29" i="3"/>
  <c r="N21" i="3"/>
  <c r="P21" i="3" s="1"/>
  <c r="N5" i="3"/>
  <c r="P5" i="3" s="1"/>
  <c r="N17" i="3"/>
  <c r="P17" i="3" s="1"/>
  <c r="N9" i="3"/>
  <c r="P9" i="3" s="1"/>
  <c r="N7" i="3"/>
  <c r="P7" i="3" s="1"/>
  <c r="P8" i="3"/>
  <c r="N11" i="3"/>
  <c r="P11" i="3" s="1"/>
  <c r="P12" i="3"/>
  <c r="N15" i="3"/>
  <c r="P15" i="3" s="1"/>
  <c r="P16" i="3"/>
  <c r="N19" i="3"/>
  <c r="P19" i="3" s="1"/>
  <c r="P20" i="3"/>
  <c r="N23" i="3"/>
  <c r="P23" i="3" s="1"/>
  <c r="P24" i="3"/>
  <c r="N27" i="3"/>
  <c r="P27" i="3" s="1"/>
  <c r="P28" i="3"/>
  <c r="N31" i="3"/>
  <c r="P31" i="3" s="1"/>
  <c r="P32" i="3"/>
  <c r="N35" i="3"/>
  <c r="P35" i="3" s="1"/>
  <c r="P36" i="3"/>
  <c r="N39" i="3"/>
  <c r="P39" i="3" s="1"/>
  <c r="P40" i="3"/>
  <c r="N14" i="3"/>
  <c r="P14" i="3" s="1"/>
  <c r="N18" i="3"/>
  <c r="P18" i="3" s="1"/>
  <c r="N22" i="3"/>
  <c r="P22" i="3" s="1"/>
  <c r="N26" i="3"/>
  <c r="P26" i="3" s="1"/>
  <c r="N30" i="3"/>
  <c r="P30" i="3" s="1"/>
  <c r="N34" i="3"/>
  <c r="P34" i="3" s="1"/>
  <c r="N38" i="3"/>
  <c r="P38" i="3" s="1"/>
  <c r="N6" i="3"/>
  <c r="P6" i="3" s="1"/>
  <c r="N10" i="3"/>
  <c r="P10" i="3" s="1"/>
  <c r="N3" i="3"/>
  <c r="H6" i="4" l="1"/>
  <c r="P3" i="3"/>
  <c r="H3" i="4"/>
  <c r="P29" i="3"/>
  <c r="H4" i="4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F11" i="3" l="1"/>
  <c r="Q11" i="3" s="1"/>
  <c r="F24" i="3"/>
  <c r="Q24" i="3" s="1"/>
  <c r="F30" i="3"/>
  <c r="Q30" i="3" s="1"/>
  <c r="F37" i="3"/>
  <c r="Q37" i="3" s="1"/>
  <c r="F40" i="3"/>
  <c r="Q40" i="3" s="1"/>
  <c r="F16" i="3"/>
  <c r="Q16" i="3" s="1"/>
  <c r="F22" i="3"/>
  <c r="Q22" i="3" s="1"/>
  <c r="F3" i="3"/>
  <c r="Q3" i="3" s="1"/>
  <c r="F28" i="3"/>
  <c r="Q28" i="3" s="1"/>
  <c r="F4" i="3"/>
  <c r="Q4" i="3" s="1"/>
  <c r="F39" i="3"/>
  <c r="Q39" i="3" s="1"/>
  <c r="F32" i="3"/>
  <c r="Q32" i="3" s="1"/>
  <c r="F20" i="3"/>
  <c r="Q20" i="3" s="1"/>
  <c r="F36" i="3"/>
  <c r="Q36" i="3" s="1"/>
  <c r="F33" i="3"/>
  <c r="Q33" i="3" s="1"/>
  <c r="F6" i="3"/>
  <c r="Q6" i="3" s="1"/>
  <c r="F27" i="3"/>
  <c r="Q27" i="3" s="1"/>
  <c r="F12" i="3"/>
  <c r="Q12" i="3" s="1"/>
  <c r="F34" i="3"/>
  <c r="Q34" i="3" s="1"/>
  <c r="F38" i="3"/>
  <c r="Q38" i="3" s="1"/>
  <c r="F9" i="3"/>
  <c r="Q9" i="3" s="1"/>
  <c r="F17" i="3"/>
  <c r="Q17" i="3" s="1"/>
  <c r="F25" i="3"/>
  <c r="Q25" i="3" s="1"/>
  <c r="F35" i="3"/>
  <c r="Q35" i="3" s="1"/>
  <c r="F10" i="3"/>
  <c r="Q10" i="3" s="1"/>
  <c r="F18" i="3"/>
  <c r="Q18" i="3" s="1"/>
  <c r="F26" i="3"/>
  <c r="Q26" i="3" s="1"/>
  <c r="O43" i="3"/>
  <c r="F41" i="3"/>
  <c r="Q41" i="3" s="1"/>
  <c r="F13" i="3" l="1"/>
  <c r="Q13" i="3" s="1"/>
  <c r="F19" i="3"/>
  <c r="Q19" i="3" s="1"/>
  <c r="F8" i="3"/>
  <c r="Q8" i="3" s="1"/>
  <c r="F21" i="3"/>
  <c r="Q21" i="3" s="1"/>
  <c r="L43" i="3"/>
  <c r="F14" i="3"/>
  <c r="Q14" i="3" s="1"/>
  <c r="F7" i="3"/>
  <c r="Q7" i="3" s="1"/>
  <c r="F15" i="3"/>
  <c r="Q15" i="3" s="1"/>
  <c r="F5" i="3"/>
  <c r="Q5" i="3" s="1"/>
  <c r="F31" i="3"/>
  <c r="Q31" i="3" s="1"/>
  <c r="F23" i="3"/>
  <c r="Q23" i="3" s="1"/>
  <c r="M43" i="3"/>
  <c r="N43" i="3"/>
  <c r="F29" i="3" l="1"/>
  <c r="Q29" i="3" s="1"/>
  <c r="B10" i="4" l="1"/>
  <c r="B9" i="4"/>
  <c r="B8" i="4"/>
  <c r="B7" i="4"/>
  <c r="B6" i="4"/>
  <c r="B5" i="4"/>
  <c r="B4" i="4"/>
  <c r="B3" i="4"/>
  <c r="C3" i="4"/>
  <c r="F10" i="4"/>
  <c r="E10" i="4"/>
  <c r="D10" i="4"/>
  <c r="F9" i="4"/>
  <c r="L9" i="4" s="1"/>
  <c r="E9" i="4"/>
  <c r="D9" i="4"/>
  <c r="F8" i="4"/>
  <c r="E8" i="4"/>
  <c r="D8" i="4"/>
  <c r="F7" i="4"/>
  <c r="E7" i="4"/>
  <c r="K7" i="4" s="1"/>
  <c r="D7" i="4"/>
  <c r="J7" i="4" s="1"/>
  <c r="F6" i="4"/>
  <c r="E6" i="4"/>
  <c r="D6" i="4"/>
  <c r="F5" i="4"/>
  <c r="E5" i="4"/>
  <c r="D5" i="4"/>
  <c r="F4" i="4"/>
  <c r="L4" i="4" s="1"/>
  <c r="E4" i="4"/>
  <c r="K4" i="4" s="1"/>
  <c r="D4" i="4"/>
  <c r="F3" i="4"/>
  <c r="E3" i="4"/>
  <c r="D3" i="4"/>
  <c r="N80" i="1"/>
  <c r="M80" i="1"/>
  <c r="L80" i="1"/>
  <c r="K80" i="1"/>
  <c r="J80" i="1"/>
  <c r="L6" i="4" l="1"/>
  <c r="K9" i="4"/>
  <c r="J4" i="4"/>
  <c r="J8" i="4"/>
  <c r="K5" i="4"/>
  <c r="J3" i="4"/>
  <c r="L5" i="4"/>
  <c r="K8" i="4"/>
  <c r="J10" i="4"/>
  <c r="K3" i="4"/>
  <c r="J6" i="4"/>
  <c r="L8" i="4"/>
  <c r="K10" i="4"/>
  <c r="L3" i="4"/>
  <c r="K6" i="4"/>
  <c r="J9" i="4"/>
  <c r="L10" i="4"/>
  <c r="G12" i="4"/>
  <c r="H12" i="4"/>
  <c r="I12" i="4"/>
  <c r="J5" i="4"/>
  <c r="L7" i="4"/>
  <c r="D12" i="4"/>
  <c r="E12" i="4"/>
  <c r="F12" i="4"/>
  <c r="L12" i="4" l="1"/>
  <c r="J12" i="4"/>
  <c r="K12" i="4"/>
</calcChain>
</file>

<file path=xl/sharedStrings.xml><?xml version="1.0" encoding="utf-8"?>
<sst xmlns="http://schemas.openxmlformats.org/spreadsheetml/2006/main" count="1332" uniqueCount="283">
  <si>
    <t>Taxable Value (₹)</t>
  </si>
  <si>
    <t>Invoice number</t>
  </si>
  <si>
    <t>Invoice type</t>
  </si>
  <si>
    <t>Invoice Date</t>
  </si>
  <si>
    <t>Invoice Value(₹)</t>
  </si>
  <si>
    <t>Integrated Tax(₹)</t>
  </si>
  <si>
    <t>Central Tax(₹)</t>
  </si>
  <si>
    <t>State/UT Tax(₹)</t>
  </si>
  <si>
    <t>Cess(₹)</t>
  </si>
  <si>
    <t>33AAKCM1491J3Z9</t>
  </si>
  <si>
    <t>MARINE INFRASTRUCTURE DEVELOPER PRIVATE LIMITED</t>
  </si>
  <si>
    <t>IMIDPL22010055</t>
  </si>
  <si>
    <t>Regular</t>
  </si>
  <si>
    <t>03/01/2022</t>
  </si>
  <si>
    <t>Tamil Nadu</t>
  </si>
  <si>
    <t>No</t>
  </si>
  <si>
    <t>Jan'22</t>
  </si>
  <si>
    <t>10/02/2022</t>
  </si>
  <si>
    <t>Yes</t>
  </si>
  <si>
    <t/>
  </si>
  <si>
    <t>100%</t>
  </si>
  <si>
    <t>E-Invoice</t>
  </si>
  <si>
    <t>2e7fbd2a19faf950cbd224ee575d0e9153ae20a5592eb0af10a14f240be6fffb</t>
  </si>
  <si>
    <t>IMIDPL22010396</t>
  </si>
  <si>
    <t>04/01/2022</t>
  </si>
  <si>
    <t>6144170cb4392e9e4b78ce220792d1f6c09e28e785934f67d342355d9ff9fa2f</t>
  </si>
  <si>
    <t>IMIDPL22010397</t>
  </si>
  <si>
    <t>b9bfd680fe52d11ec37809e86d494759e88a72c1b2a44e0a197a325752b390cb</t>
  </si>
  <si>
    <t>IMIDPL22010745</t>
  </si>
  <si>
    <t>05/01/2022</t>
  </si>
  <si>
    <t>cf9db56b80f2ff3e1becd8ddf743d5ac128b4c43a3448523931c54467a3cf9c0</t>
  </si>
  <si>
    <t>IMIDPL22010746</t>
  </si>
  <si>
    <t>c3b87061b4ca697d3328156d967b388c324b4dab9169658fed1ad781e0203578</t>
  </si>
  <si>
    <t>IMIDPL22011047</t>
  </si>
  <si>
    <t>06/01/2022</t>
  </si>
  <si>
    <t>49a2b23829c053010dbf0a50f64e8db2746639a54d625a471895bc6fa1438511</t>
  </si>
  <si>
    <t>IMIDPL22011067</t>
  </si>
  <si>
    <t>0601ede6dba916ad54ab6b06303c3cba48903aa81d259b2f4d75a6ae3fa0273f</t>
  </si>
  <si>
    <t>IMIDPL22011800</t>
  </si>
  <si>
    <t>11/01/2022</t>
  </si>
  <si>
    <t>e61bddf16837556aedf669b413878aa5e973a66feb128912d84bbba9785da0e9</t>
  </si>
  <si>
    <t>IMIDPL22011801</t>
  </si>
  <si>
    <t>2590079c8f377bd8c303bc90867f0785528af505e527bf1fbb06c9ca25de0390</t>
  </si>
  <si>
    <t>IMIDPL22011802</t>
  </si>
  <si>
    <t>b69da965c365a18bfe69ecf1bb09dd47ed1e6f02e5f5b425cd3dfce50c51803a</t>
  </si>
  <si>
    <t>IMIDPL22011803</t>
  </si>
  <si>
    <t>ae6831f356593082c0cdfea135a931162e441c060a18e154b56fae52d4588326</t>
  </si>
  <si>
    <t>IMIDPL22013662</t>
  </si>
  <si>
    <t>20/01/2022</t>
  </si>
  <si>
    <t>ef74e02afb52f5b4226001d3ed429eb5974bbf901052b4784ac282c3fca3a6c2</t>
  </si>
  <si>
    <t>IMIDPL22013663</t>
  </si>
  <si>
    <t>6cdd435ff4d2ff1d59b96914ac4020b5192d27c204f67d3d933bb5a2548067af</t>
  </si>
  <si>
    <t>IMIDPL22013664</t>
  </si>
  <si>
    <t>fd3b083cd1dae84800404bb2f26d72ff9b54e0ddaafe39c2925effa8c5e38fb7</t>
  </si>
  <si>
    <t>IMIDPL22014039</t>
  </si>
  <si>
    <t>21/01/2022</t>
  </si>
  <si>
    <t>5529ed44296a665f45b32db84ef2c0d6bf8530d5a510372ea90c040377e0ab32</t>
  </si>
  <si>
    <t>IMIDPL22014040</t>
  </si>
  <si>
    <t>e5d829bb17e5ce7ce87e4df5abf27f87b14f1c2a63657916dcc7b07d5464c886</t>
  </si>
  <si>
    <t>IMIDPL22014041</t>
  </si>
  <si>
    <t>83f114256dc8e84662af17bb1237a05049396df09b067f563f3a0f44bac5b924</t>
  </si>
  <si>
    <t>IMIDPL22014042</t>
  </si>
  <si>
    <t>09a3ffec07b4d7b2a7e937bc1edcde04947ac82a47f3db1b46d6d3fdae45cb67</t>
  </si>
  <si>
    <t>IMIDPL22014093</t>
  </si>
  <si>
    <t>22/01/2022</t>
  </si>
  <si>
    <t>20a96d646b113ca4dc8f26795259f16c9b4c2b48b761015a906ab8356524475b</t>
  </si>
  <si>
    <t>IMIDPL22014094</t>
  </si>
  <si>
    <t>ff50923f119e3af5d41e87b668fda3a896d4934c63a45b76fbe322adecc5bc3c</t>
  </si>
  <si>
    <t>IMIDPL22014917</t>
  </si>
  <si>
    <t>28/01/2022</t>
  </si>
  <si>
    <t>59e85b82cf831e137f872efc02efc88aa094c5a6931ce8489bbfedf8c364c0dc</t>
  </si>
  <si>
    <t>IMIDPL22015175</t>
  </si>
  <si>
    <t>29/01/2022</t>
  </si>
  <si>
    <t>baefabce7d7293aa510eca0661032f1d59d9e132dbd072f117f785d23607aa20</t>
  </si>
  <si>
    <t>IMIDPL22015358</t>
  </si>
  <si>
    <t>31/01/2022</t>
  </si>
  <si>
    <t>53e4ea505eb2d929f9672c53f79f364b9fd079ca9487ffb3b9d7a196727f374f</t>
  </si>
  <si>
    <t>IMIDPL22015361</t>
  </si>
  <si>
    <t>16ed7bfed3305d474ff33d9d09ec479df06179d512d55f4bdd1edce0eb6e3c35</t>
  </si>
  <si>
    <t>IMIDPL22015378</t>
  </si>
  <si>
    <t>19ae6b12df4b7d81b2c9b0b668426a6371883f1a8750a138bfbba9bfebd3f3e9</t>
  </si>
  <si>
    <t>IMIDPL22015379</t>
  </si>
  <si>
    <t>dcf6b4b73b91686957b18318ddac960d48a7bda66f4c9a789a5feccb08247e61</t>
  </si>
  <si>
    <t>33AAACB2894G1ZU</t>
  </si>
  <si>
    <t>BHARTI AIRTEL LIMITED</t>
  </si>
  <si>
    <t>BM2233I009222139</t>
  </si>
  <si>
    <t>fb1de4775d4f05fa6758b7055bddf4da86bab3af7fbd488555d0e1bf54f6b9b9</t>
  </si>
  <si>
    <t>33AAOCA8712C1ZW</t>
  </si>
  <si>
    <t>AAI CARGO LOGISTICS &amp; ALLIED SERVICES COMPANY LIMITED</t>
  </si>
  <si>
    <t>MAAIB2122303847</t>
  </si>
  <si>
    <t>09/02/2022</t>
  </si>
  <si>
    <t>0cf030b85a2b4e0e0bc2b663ca959f47245cc32ae370830ea7e1241b5db3c0b9</t>
  </si>
  <si>
    <t>MAAIB2122308292</t>
  </si>
  <si>
    <t>fb81d47fe234291bc7914fb0850adc488493a9b9263ad2ee32b6473e44fd6bcc</t>
  </si>
  <si>
    <t>MAAIB2122309652</t>
  </si>
  <si>
    <t>07/01/2022</t>
  </si>
  <si>
    <t>7a8b8988cd3c2de0b31986b8b1485cb756b46c3b488e9890dedc4cd2ac1d4e69</t>
  </si>
  <si>
    <t>MAAIB2122311994</t>
  </si>
  <si>
    <t>8c511e48d0cbe9b75e8c430fb0cd6eb86be2f38a1f8ff74b65d9a02aaff2fc1a</t>
  </si>
  <si>
    <t>MAAIB2122312001</t>
  </si>
  <si>
    <t>f7a1edac185c6d4201fdea3403d1097ed16a28be0793b02b0c165f57f4955623</t>
  </si>
  <si>
    <t>MAAIB2122312005</t>
  </si>
  <si>
    <t>7bb197b1cbf81deb27c0d08946aa40026e045230aeac5a99be25737a380b26ac</t>
  </si>
  <si>
    <t>MAAIB2122313656</t>
  </si>
  <si>
    <t>12/01/2022</t>
  </si>
  <si>
    <t>246da815f3d0a6045964e1ac5665c3aa3fca9ce6e83ad5e528cec6a5f8174055</t>
  </si>
  <si>
    <t>MAAIB2122315203</t>
  </si>
  <si>
    <t>13/01/2022</t>
  </si>
  <si>
    <t>dee462ca5a53127817617339a5df03db6be4065fb5a898e0d3384fc36ba30585</t>
  </si>
  <si>
    <t>MAAIB2122315752</t>
  </si>
  <si>
    <t>15/01/2022</t>
  </si>
  <si>
    <t>58a04e665eef6a988bdf4a1b7b5de65e88bbf6cae8c91ff73dc7465e91e597ea</t>
  </si>
  <si>
    <t>MAAIB2122316601</t>
  </si>
  <si>
    <t>17/01/2022</t>
  </si>
  <si>
    <t>7cd438d56afc515c8a3a6b03b207c575552d91e9946fd57b42fc5b5af8954388</t>
  </si>
  <si>
    <t>MAAIB2122316674</t>
  </si>
  <si>
    <t>2db93c4a12fe9926c160a7eaecaadd4e55b1e8b618df7fb2f2617cfea998881b</t>
  </si>
  <si>
    <t>MAAIB2122317988</t>
  </si>
  <si>
    <t>18/01/2022</t>
  </si>
  <si>
    <t>1c9695963ae5ff22f6d525d5b4ac0d265231c5ff0044b23203cec96906c3c136</t>
  </si>
  <si>
    <t>MAAIB2122318019</t>
  </si>
  <si>
    <t>8cf44e5251c657cf006ff83c8e980ee2623238cfaf0abcea75524f4233f893f3</t>
  </si>
  <si>
    <t>MAAIB2122318393</t>
  </si>
  <si>
    <t>b2e7305d58d1d0929d45136845e689d620735e3e33e62cdae22fae5d40b200d1</t>
  </si>
  <si>
    <t>MAAIB2122320049</t>
  </si>
  <si>
    <t>19/01/2022</t>
  </si>
  <si>
    <t>973be42641cbbec1d6cffeb57bc8465047c6a762f2b4947c84a2e082c47d9861</t>
  </si>
  <si>
    <t>MAAIB2122320329</t>
  </si>
  <si>
    <t>2b3df4256a1935d5f5364d3531e7e6a896b70b0ab76fedef1c1023f6202b6765</t>
  </si>
  <si>
    <t>MAAIB2122321518</t>
  </si>
  <si>
    <t>4f1f8c29dc6c824e68abcd352248b8d0491c6a3f45d65574e238bcc128a7e0aa</t>
  </si>
  <si>
    <t>MAAIB2122321802</t>
  </si>
  <si>
    <t>912d7cc8f4100d27f13fdae93f94d8c0665310b6b7d7d4bf2d1fa0424dc33474</t>
  </si>
  <si>
    <t>MAAIB2122325530</t>
  </si>
  <si>
    <t>24/01/2022</t>
  </si>
  <si>
    <t>74f9f5387a995d223efa1c60188bf0eafe9eb99ab09eec8b98d1c3cdafdecf98</t>
  </si>
  <si>
    <t>MAAIB2122330469</t>
  </si>
  <si>
    <t>cf6d2c630cd68ec7e699716ce29d359789d476aed7f26e7fb241f3ffaf80b6d6</t>
  </si>
  <si>
    <t>MAAIB2122331394</t>
  </si>
  <si>
    <t>3df76c06fba694d1511558a095cea30093d9589118e611690be4ea8998b04a3e</t>
  </si>
  <si>
    <t>MAAIB2122331930</t>
  </si>
  <si>
    <t>bed67770a5e4bbf4d70d02908a68a748043f1c122a3d64509647631aced4972f</t>
  </si>
  <si>
    <t>MAAIB2122332788</t>
  </si>
  <si>
    <t>cc828dd76803c4040f06b0a182418a9c09f3cdf4d15a09a055b221b353ad3ee8</t>
  </si>
  <si>
    <t>MAAIB2122332898</t>
  </si>
  <si>
    <t>fb95440027b6510fe66bff214c9cdbfeb10adca40799641adb706e6f8f84fdb1</t>
  </si>
  <si>
    <t>MAAIB2122332932</t>
  </si>
  <si>
    <t>88ae6ec3b5970b77d6b24080b006c045386971f7e013ce31630cf89e35bcc26b</t>
  </si>
  <si>
    <t>33AOWPK8403R2Z2</t>
  </si>
  <si>
    <t>SGS ASSOCIATES</t>
  </si>
  <si>
    <t>788</t>
  </si>
  <si>
    <t>19AAAJK0361L1Z3</t>
  </si>
  <si>
    <t>SYAMA PRASAD MOOKERJEE PORT,KOLKATA</t>
  </si>
  <si>
    <t>CGE212031</t>
  </si>
  <si>
    <t>11/02/2022</t>
  </si>
  <si>
    <t>777bb6a17e70442bbea810a2700bc08e302cc0d2804dbac5dd8241af83303bed</t>
  </si>
  <si>
    <t>CGE212032</t>
  </si>
  <si>
    <t>180aaf74adc9bb2aec7ad68378d1bc60cf7d8b41d9d978ded724d613b6fc773f</t>
  </si>
  <si>
    <t>CGE212033</t>
  </si>
  <si>
    <t>7e42986094ff34baf98e3a3fafd1009c43e98a877d805f42eaa72e0597335ffc</t>
  </si>
  <si>
    <t>CGE212034</t>
  </si>
  <si>
    <t>19de572984317d6a432c868d81c16df976861f10d7031182aafe980814a682e4</t>
  </si>
  <si>
    <t>CGE212194</t>
  </si>
  <si>
    <t>adfa64b936be54b2aa03f683ca220cfe35f464da68eaeb24a38f4b20f8f4dd1b</t>
  </si>
  <si>
    <t>HPMT211076906</t>
  </si>
  <si>
    <t>West Bengal</t>
  </si>
  <si>
    <t>POS and supplier state are same but recipient state is different</t>
  </si>
  <si>
    <t>eb857a2b6bdb73ae2ffb04c6ea99c6465c453d8ccfb5456793ca5d4078932b6f</t>
  </si>
  <si>
    <t>HPMT211088440</t>
  </si>
  <si>
    <t>1b772f84ad65013c19abd0ecd4f30f47dff332b43258a125e853df2b53cb7841</t>
  </si>
  <si>
    <t>23/01/2022</t>
  </si>
  <si>
    <t>HPMT211088561</t>
  </si>
  <si>
    <t>4bb53e6f265f41ed0491a53d19de0502a47de42d9e4d57bd974409bc9ef802ca</t>
  </si>
  <si>
    <t>HPMT211094433</t>
  </si>
  <si>
    <t>a468ec2b73da3892ca846f62826e9ce35950c68f23e4db5819ef4183d0e14afb</t>
  </si>
  <si>
    <t>HPMT211096782</t>
  </si>
  <si>
    <t>a7629f91910e09f94563643ea8d2bee49bd43640c7607574222b8e693320dd8d</t>
  </si>
  <si>
    <t>HPMT211096827</t>
  </si>
  <si>
    <t>0e56829278c2d691e1d48953e0ce968221a925295f4fabd60f8f230047b825c1</t>
  </si>
  <si>
    <t>HPMT211115664</t>
  </si>
  <si>
    <t>f3ba423318571121647187e94a515ba7e33b078b74fe2b27d2f07f00fcb8ed77</t>
  </si>
  <si>
    <t>HPMT211115707</t>
  </si>
  <si>
    <t>1d6dbbaebb55e2d3686fb0e9b6793c82459b53c6eb5d2fb1b8e459d58d268ec2</t>
  </si>
  <si>
    <t>HPMT211119792</t>
  </si>
  <si>
    <t>f27c9c61bfa3081a560c264c6e35ddbf1d1a1a2dfed3cb3e90b5adef3f58e5ed</t>
  </si>
  <si>
    <t>HPMT211120021</t>
  </si>
  <si>
    <t>166e337c73e84f6d6da8d45ffd614661c26a93bcdc532a15b7233ab6fac12d4d</t>
  </si>
  <si>
    <t>HPMT211125702</t>
  </si>
  <si>
    <t>fe10945e4e214612d97b7250572f6df3500e42bc617f2be5b74a37fff23d9985</t>
  </si>
  <si>
    <t>KMSB213980</t>
  </si>
  <si>
    <t>ee12b8a280bad13fe62cdd3f96c0d927358c2e761c53fd40e725ba8ddf65be66</t>
  </si>
  <si>
    <t>33AAACI1223J1Z3</t>
  </si>
  <si>
    <t>INDIAN OVERSEAS BANK</t>
  </si>
  <si>
    <t>33AAACF9829P0122</t>
  </si>
  <si>
    <t>33ACCFS9187Q1Z8</t>
  </si>
  <si>
    <t>19AAOCA8712C1ZM</t>
  </si>
  <si>
    <t>CCUIB2122020685</t>
  </si>
  <si>
    <t>c08b5319447a3f5a1c81378add8dff4c6c595ca826f6d896aeadb4cb190ec32a</t>
  </si>
  <si>
    <t>CCUIB2122020717</t>
  </si>
  <si>
    <t>418e321b46f63c93d3790e21643db08a6d4842a645b17016f2947123ab018465</t>
  </si>
  <si>
    <t>CCUIB2122020967</t>
  </si>
  <si>
    <t>7f4f5921279910ed38cca9f2fac16c944e2f90bac5223634dcf69918b704f32a</t>
  </si>
  <si>
    <t>CCUIB2122021211</t>
  </si>
  <si>
    <t>0e6382f5178a52ee08e145d3922e3d0dd5712cecacd458e069885e870934c0f9</t>
  </si>
  <si>
    <t>CCUIT2122025540</t>
  </si>
  <si>
    <t>5f6465d8402f1a05aa950809e3e4022f5f40d0fa68e95c5d028976e623a3e44d</t>
  </si>
  <si>
    <t>33AARCS0890C1ZC</t>
  </si>
  <si>
    <t>SAI BABA BUSINESS SOLUTIONS PRIVATE LIMITED</t>
  </si>
  <si>
    <t>38697</t>
  </si>
  <si>
    <t>MONTH</t>
  </si>
  <si>
    <t>Bill no</t>
  </si>
  <si>
    <t>Date</t>
  </si>
  <si>
    <t>GST NO OF PARTY</t>
  </si>
  <si>
    <t>PARTY NAME_Bill</t>
  </si>
  <si>
    <t>INVOICE VALUE</t>
  </si>
  <si>
    <t>TAXABLE AMT</t>
  </si>
  <si>
    <t>NET GST</t>
  </si>
  <si>
    <t>SGST</t>
  </si>
  <si>
    <t>CGST</t>
  </si>
  <si>
    <t>IGST</t>
  </si>
  <si>
    <t>TOTAL VALUE</t>
  </si>
  <si>
    <t>REMARKS</t>
  </si>
  <si>
    <t>SAC</t>
  </si>
  <si>
    <t>AAI Cargo Logistics and Allied Services Co. Ltd</t>
  </si>
  <si>
    <t xml:space="preserve">Marine infra struture </t>
  </si>
  <si>
    <t>AAI Cargo Logistics and allied services Co Ltd kolkatta</t>
  </si>
  <si>
    <t>GSTIN</t>
  </si>
  <si>
    <t>GSTR2B</t>
  </si>
  <si>
    <t>BOOKS</t>
  </si>
  <si>
    <t>DIFFERENCE</t>
  </si>
  <si>
    <t>NAME AS PER BOOKS</t>
  </si>
  <si>
    <t>NAME AS PER 2B</t>
  </si>
  <si>
    <t>FMPL inv. No.</t>
  </si>
  <si>
    <t>January 2022</t>
  </si>
  <si>
    <t>FMPL-656-21-22</t>
  </si>
  <si>
    <t>FMPL-662-21-22</t>
  </si>
  <si>
    <t>FMPL-663-21-22</t>
  </si>
  <si>
    <t>303847</t>
  </si>
  <si>
    <t>FMPL-665-21-22</t>
  </si>
  <si>
    <t>FMPL-671-21-22</t>
  </si>
  <si>
    <t>FMPL-672-21-22</t>
  </si>
  <si>
    <t>FMPL-679-21-22</t>
  </si>
  <si>
    <t>FMPL-682-21-22</t>
  </si>
  <si>
    <t>FMPL-683-21-22</t>
  </si>
  <si>
    <t>FMPL-690-21-22</t>
  </si>
  <si>
    <t>FMPL-692-21-22</t>
  </si>
  <si>
    <t>FMPL-693-21-22</t>
  </si>
  <si>
    <t>FMPL-694-21-22</t>
  </si>
  <si>
    <t>FMPL-697-21-22</t>
  </si>
  <si>
    <t>FMPL-699-21-22</t>
  </si>
  <si>
    <t>FMPL-700-21-22</t>
  </si>
  <si>
    <t>FMPL-701-21-22</t>
  </si>
  <si>
    <t>FMPL-702-21-22</t>
  </si>
  <si>
    <t>FMPL-703-21-22</t>
  </si>
  <si>
    <t>FMPL-704-21-22</t>
  </si>
  <si>
    <t>FMPL-707-21-22</t>
  </si>
  <si>
    <t>FMPL-720-21-22</t>
  </si>
  <si>
    <t>FMPL-721-21-22</t>
  </si>
  <si>
    <t>FMPL-722-21-22</t>
  </si>
  <si>
    <t>FMPL-723-21-22</t>
  </si>
  <si>
    <t>FMPL-724-21-22</t>
  </si>
  <si>
    <t>FMPL-673-21-22</t>
  </si>
  <si>
    <t>10745/10746</t>
  </si>
  <si>
    <t>FMPL-674-21-22</t>
  </si>
  <si>
    <t>FMPL-675-21-22</t>
  </si>
  <si>
    <t>10697/10396</t>
  </si>
  <si>
    <t>FMPL-678-21-22</t>
  </si>
  <si>
    <t>11800/801/802/803</t>
  </si>
  <si>
    <t>FMPL-691-21-22</t>
  </si>
  <si>
    <t>13662/13663/13664</t>
  </si>
  <si>
    <t>FMPL-712-21-22</t>
  </si>
  <si>
    <t>14039/42/41/40/93/94</t>
  </si>
  <si>
    <t>FMPL-713-21-22</t>
  </si>
  <si>
    <t>17767/17957</t>
  </si>
  <si>
    <t>FMPL-668-21-22</t>
  </si>
  <si>
    <t>GE212031</t>
  </si>
  <si>
    <t>Syama Prasad Mookerjee Port  Kolkata</t>
  </si>
  <si>
    <t>FMPL-669-21-22</t>
  </si>
  <si>
    <t>FMPL-716-21-22</t>
  </si>
  <si>
    <t>FMPL-717-21-22</t>
  </si>
  <si>
    <t>FMPL-718-21-22</t>
  </si>
  <si>
    <t>FMPL-719-21-22</t>
  </si>
  <si>
    <t>IMIDPL220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</si>
</sst>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&quot;&quot;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11"/>
      <name val="Calibri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2037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0" fillId="0" borderId="0" xfId="1" applyNumberFormat="1" applyFont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right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right" vertical="top"/>
    </xf>
    <xf numFmtId="0" fontId="0" fillId="0" borderId="1" xfId="0" applyBorder="1"/>
    <xf numFmtId="49" fontId="6" fillId="0" borderId="1" xfId="0" applyNumberFormat="1" applyFont="1" applyBorder="1" applyAlignment="1">
      <alignment vertical="top"/>
    </xf>
    <xf numFmtId="4" fontId="0" fillId="0" borderId="1" xfId="0" applyNumberFormat="1" applyBorder="1"/>
    <xf numFmtId="4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2" fillId="0" borderId="2" xfId="0" applyFont="1" applyBorder="1" applyAlignment="1">
      <alignment horizontal="center"/>
    </xf>
    <xf numFmtId="0" fontId="0" fillId="0" borderId="13" xfId="0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17" xfId="0" applyFont="1" applyBorder="1"/>
    <xf numFmtId="4" fontId="0" fillId="0" borderId="15" xfId="1" applyNumberFormat="1" applyFont="1" applyBorder="1"/>
    <xf numFmtId="4" fontId="0" fillId="0" borderId="13" xfId="1" applyNumberFormat="1" applyFont="1" applyBorder="1"/>
    <xf numFmtId="4" fontId="0" fillId="0" borderId="14" xfId="1" applyNumberFormat="1" applyFont="1" applyBorder="1"/>
    <xf numFmtId="4" fontId="0" fillId="0" borderId="12" xfId="1" applyNumberFormat="1" applyFont="1" applyBorder="1"/>
    <xf numFmtId="4" fontId="0" fillId="0" borderId="12" xfId="0" applyNumberFormat="1" applyBorder="1"/>
    <xf numFmtId="4" fontId="0" fillId="0" borderId="13" xfId="0" applyNumberFormat="1" applyBorder="1"/>
    <xf numFmtId="4" fontId="0" fillId="0" borderId="14" xfId="0" applyNumberFormat="1" applyBorder="1"/>
    <xf numFmtId="4" fontId="0" fillId="0" borderId="7" xfId="1" applyNumberFormat="1" applyFont="1" applyBorder="1"/>
    <xf numFmtId="4" fontId="0" fillId="0" borderId="1" xfId="1" applyNumberFormat="1" applyFont="1" applyBorder="1"/>
    <xf numFmtId="4" fontId="0" fillId="0" borderId="9" xfId="1" applyNumberFormat="1" applyFont="1" applyBorder="1"/>
    <xf numFmtId="4" fontId="0" fillId="0" borderId="8" xfId="0" applyNumberFormat="1" applyBorder="1"/>
    <xf numFmtId="4" fontId="0" fillId="0" borderId="9" xfId="0" applyNumberFormat="1" applyBorder="1"/>
    <xf numFmtId="4" fontId="0" fillId="0" borderId="16" xfId="1" applyNumberFormat="1" applyFont="1" applyBorder="1"/>
    <xf numFmtId="4" fontId="0" fillId="0" borderId="10" xfId="1" applyNumberFormat="1" applyFont="1" applyBorder="1"/>
    <xf numFmtId="4" fontId="0" fillId="0" borderId="10" xfId="0" applyNumberFormat="1" applyBorder="1"/>
    <xf numFmtId="4" fontId="0" fillId="0" borderId="11" xfId="0" applyNumberFormat="1" applyBorder="1"/>
    <xf numFmtId="0" fontId="0" fillId="3" borderId="1" xfId="0" quotePrefix="1" applyFill="1" applyBorder="1" applyAlignment="1">
      <alignment horizontal="left"/>
    </xf>
    <xf numFmtId="15" fontId="0" fillId="0" borderId="1" xfId="0" applyNumberFormat="1" applyBorder="1"/>
    <xf numFmtId="49" fontId="5" fillId="0" borderId="18" xfId="0" applyNumberFormat="1" applyFont="1" applyBorder="1" applyAlignment="1">
      <alignment vertical="top"/>
    </xf>
    <xf numFmtId="165" fontId="0" fillId="0" borderId="1" xfId="0" applyNumberFormat="1" applyBorder="1"/>
    <xf numFmtId="4" fontId="0" fillId="3" borderId="1" xfId="0" applyNumberFormat="1" applyFill="1" applyBorder="1"/>
    <xf numFmtId="15" fontId="7" fillId="3" borderId="1" xfId="0" applyNumberFormat="1" applyFont="1" applyFill="1" applyBorder="1" applyAlignment="1">
      <alignment horizontal="right"/>
    </xf>
    <xf numFmtId="49" fontId="5" fillId="0" borderId="19" xfId="0" applyNumberFormat="1" applyFont="1" applyBorder="1" applyAlignment="1">
      <alignment vertical="top"/>
    </xf>
    <xf numFmtId="0" fontId="0" fillId="0" borderId="19" xfId="0" applyBorder="1"/>
    <xf numFmtId="0" fontId="4" fillId="0" borderId="18" xfId="0" applyFont="1" applyBorder="1" applyAlignment="1">
      <alignment horizontal="left"/>
    </xf>
    <xf numFmtId="0" fontId="0" fillId="0" borderId="0" xfId="0" applyBorder="1"/>
    <xf numFmtId="0" fontId="0" fillId="0" borderId="18" xfId="0" applyBorder="1"/>
    <xf numFmtId="0" fontId="4" fillId="0" borderId="0" xfId="0" applyFont="1" applyBorder="1" applyAlignment="1">
      <alignment horizontal="left"/>
    </xf>
    <xf numFmtId="4" fontId="0" fillId="0" borderId="0" xfId="1" applyNumberFormat="1" applyFont="1" applyBorder="1"/>
    <xf numFmtId="4" fontId="0" fillId="0" borderId="0" xfId="0" applyNumberFormat="1" applyBorder="1"/>
    <xf numFmtId="0" fontId="2" fillId="3" borderId="0" xfId="0" applyFont="1" applyFill="1" applyBorder="1"/>
    <xf numFmtId="4" fontId="0" fillId="0" borderId="20" xfId="1" applyNumberFormat="1" applyFont="1" applyBorder="1"/>
    <xf numFmtId="4" fontId="0" fillId="0" borderId="16" xfId="0" applyNumberFormat="1" applyBorder="1"/>
    <xf numFmtId="4" fontId="2" fillId="0" borderId="0" xfId="0" applyNumberFormat="1" applyFont="1"/>
    <xf numFmtId="14" fontId="4" fillId="0" borderId="0" xfId="0" applyNumberFormat="1" applyFont="1" applyAlignment="1">
      <alignment horizontal="left"/>
    </xf>
    <xf numFmtId="4" fontId="4" fillId="0" borderId="0" xfId="0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%20JAN%2021/Freight%20MAster%20%20-%20%20Detals%20of%20ITC%20%20for%20%20Dec%20%202021%20%20and%20%20Jan%20%202022/FMPL%20GST%20JAn%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Register"/>
      <sheetName val="GST  in put"/>
      <sheetName val="GSTR  3 B"/>
    </sheetNames>
    <sheetDataSet>
      <sheetData sheetId="0">
        <row r="12">
          <cell r="T12">
            <v>295</v>
          </cell>
        </row>
        <row r="18">
          <cell r="T18">
            <v>739</v>
          </cell>
        </row>
        <row r="19">
          <cell r="T19">
            <v>460</v>
          </cell>
        </row>
        <row r="21">
          <cell r="T21">
            <v>169</v>
          </cell>
        </row>
        <row r="25">
          <cell r="T25">
            <v>2003</v>
          </cell>
        </row>
        <row r="26">
          <cell r="T26">
            <v>404</v>
          </cell>
        </row>
        <row r="27">
          <cell r="S27">
            <v>2920</v>
          </cell>
        </row>
        <row r="28">
          <cell r="S28">
            <v>17394</v>
          </cell>
        </row>
        <row r="29">
          <cell r="S29">
            <v>2920</v>
          </cell>
        </row>
        <row r="32">
          <cell r="S32">
            <v>5840</v>
          </cell>
        </row>
        <row r="33">
          <cell r="T33">
            <v>135</v>
          </cell>
        </row>
        <row r="36">
          <cell r="T36">
            <v>265</v>
          </cell>
        </row>
        <row r="37">
          <cell r="T37">
            <v>823</v>
          </cell>
        </row>
        <row r="44">
          <cell r="T44">
            <v>419</v>
          </cell>
        </row>
        <row r="45">
          <cell r="S45">
            <v>11680</v>
          </cell>
        </row>
        <row r="46">
          <cell r="T46">
            <v>1446</v>
          </cell>
        </row>
        <row r="47">
          <cell r="T47">
            <v>543</v>
          </cell>
        </row>
        <row r="48">
          <cell r="T48">
            <v>135</v>
          </cell>
        </row>
        <row r="51">
          <cell r="T51">
            <v>174</v>
          </cell>
        </row>
        <row r="53">
          <cell r="T53">
            <v>521</v>
          </cell>
        </row>
        <row r="54">
          <cell r="T54">
            <v>265</v>
          </cell>
        </row>
        <row r="55">
          <cell r="T55">
            <v>2649</v>
          </cell>
        </row>
        <row r="56">
          <cell r="T56">
            <v>898</v>
          </cell>
        </row>
        <row r="57">
          <cell r="T57">
            <v>5453</v>
          </cell>
        </row>
        <row r="58">
          <cell r="T58">
            <v>8203</v>
          </cell>
        </row>
        <row r="61">
          <cell r="T61">
            <v>265</v>
          </cell>
        </row>
        <row r="66">
          <cell r="S66">
            <v>20768</v>
          </cell>
        </row>
        <row r="67">
          <cell r="S67">
            <v>42264</v>
          </cell>
        </row>
        <row r="70">
          <cell r="T70">
            <v>265</v>
          </cell>
        </row>
        <row r="71">
          <cell r="T71">
            <v>2140</v>
          </cell>
        </row>
        <row r="72">
          <cell r="T72">
            <v>1185</v>
          </cell>
        </row>
        <row r="73">
          <cell r="T73">
            <v>201</v>
          </cell>
        </row>
        <row r="74">
          <cell r="T74">
            <v>387</v>
          </cell>
        </row>
        <row r="80">
          <cell r="F80">
            <v>4283</v>
          </cell>
        </row>
        <row r="81">
          <cell r="F81">
            <v>758334</v>
          </cell>
        </row>
        <row r="82">
          <cell r="F82">
            <v>828334</v>
          </cell>
        </row>
        <row r="83">
          <cell r="F83">
            <v>1423334</v>
          </cell>
        </row>
        <row r="84">
          <cell r="F84">
            <v>875000</v>
          </cell>
        </row>
        <row r="85">
          <cell r="F85">
            <v>700000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0"/>
  <sheetViews>
    <sheetView tabSelected="1" topLeftCell="A24" workbookViewId="0">
      <selection activeCell="F29" sqref="F29"/>
    </sheetView>
  </sheetViews>
  <sheetFormatPr defaultRowHeight="15" x14ac:dyDescent="0.25"/>
  <cols>
    <col min="1" max="1" width="18.7109375" bestFit="1" customWidth="1"/>
    <col min="2" max="2" width="55.42578125" bestFit="1" customWidth="1"/>
    <col min="3" max="3" width="18.42578125" bestFit="1" customWidth="1"/>
    <col min="4" max="4" width="15.140625" bestFit="1" customWidth="1"/>
    <col min="5" max="5" width="15.42578125" bestFit="1" customWidth="1"/>
    <col min="6" max="6" width="18.5703125" bestFit="1" customWidth="1"/>
    <col min="7" max="7" width="12" bestFit="1" customWidth="1"/>
    <col min="8" max="8" width="3.5703125" bestFit="1" customWidth="1"/>
    <col min="9" max="9" width="3" bestFit="1" customWidth="1"/>
    <col min="10" max="10" width="17.42578125" bestFit="1" customWidth="1"/>
    <col min="11" max="11" width="19.5703125" bestFit="1" customWidth="1"/>
    <col min="12" max="12" width="17" bestFit="1" customWidth="1"/>
    <col min="13" max="13" width="18.140625" bestFit="1" customWidth="1"/>
    <col min="14" max="14" width="11.85546875" bestFit="1" customWidth="1"/>
    <col min="15" max="15" width="6.7109375" bestFit="1" customWidth="1"/>
    <col min="16" max="16" width="10.7109375" bestFit="1" customWidth="1"/>
    <col min="17" max="17" width="4" bestFit="1" customWidth="1"/>
    <col min="18" max="18" width="57.85546875" bestFit="1" customWidth="1"/>
    <col min="19" max="19" width="5.5703125" bestFit="1" customWidth="1"/>
    <col min="20" max="20" width="9.140625" bestFit="1" customWidth="1"/>
    <col min="21" max="21" width="69.140625" bestFit="1" customWidth="1"/>
    <col min="22" max="22" width="10.7109375" bestFit="1" customWidth="1"/>
  </cols>
  <sheetData>
    <row r="1" spans="1:22" x14ac:dyDescent="0.25">
      <c r="A1" s="17"/>
      <c r="B1" s="17"/>
      <c r="C1" s="16" t="s">
        <v>1</v>
      </c>
      <c r="D1" s="16" t="s">
        <v>2</v>
      </c>
      <c r="E1" s="16" t="s">
        <v>3</v>
      </c>
      <c r="F1" s="16" t="s">
        <v>4</v>
      </c>
      <c r="G1" s="17"/>
      <c r="H1" s="17"/>
      <c r="I1" s="17"/>
      <c r="J1" s="17" t="s">
        <v>0</v>
      </c>
      <c r="K1" s="16" t="s">
        <v>5</v>
      </c>
      <c r="L1" s="16" t="s">
        <v>6</v>
      </c>
      <c r="M1" s="16" t="s">
        <v>7</v>
      </c>
      <c r="N1" s="16" t="s">
        <v>8</v>
      </c>
      <c r="O1" s="17"/>
      <c r="P1" s="17"/>
      <c r="Q1" s="17"/>
      <c r="R1" s="17"/>
      <c r="S1" s="17"/>
      <c r="T1" s="17"/>
      <c r="U1" s="17"/>
      <c r="V1" s="17"/>
    </row>
    <row r="2" spans="1:22" x14ac:dyDescent="0.25">
      <c r="A2" s="1" t="s">
        <v>9</v>
      </c>
      <c r="B2" s="1" t="s">
        <v>10</v>
      </c>
      <c r="C2" s="1" t="s">
        <v>11</v>
      </c>
      <c r="D2" s="1" t="s">
        <v>12</v>
      </c>
      <c r="E2" s="59">
        <v>44564</v>
      </c>
      <c r="F2" s="2">
        <v>3446</v>
      </c>
      <c r="G2" s="1" t="s">
        <v>14</v>
      </c>
      <c r="H2" s="3" t="s">
        <v>15</v>
      </c>
      <c r="I2" s="4">
        <v>18</v>
      </c>
      <c r="J2" s="2">
        <v>2920</v>
      </c>
      <c r="K2" s="2">
        <v>525.6</v>
      </c>
      <c r="L2" s="2">
        <v>0</v>
      </c>
      <c r="M2" s="2">
        <v>0</v>
      </c>
      <c r="N2" s="2">
        <v>0</v>
      </c>
      <c r="O2" s="1" t="s">
        <v>16</v>
      </c>
      <c r="P2" s="1" t="s">
        <v>17</v>
      </c>
      <c r="Q2" s="3" t="s">
        <v>18</v>
      </c>
      <c r="R2" s="1" t="s">
        <v>19</v>
      </c>
      <c r="S2" s="4" t="s">
        <v>20</v>
      </c>
      <c r="T2" s="5" t="s">
        <v>21</v>
      </c>
      <c r="U2" s="5" t="s">
        <v>22</v>
      </c>
      <c r="V2" s="5" t="s">
        <v>13</v>
      </c>
    </row>
    <row r="3" spans="1:22" x14ac:dyDescent="0.25">
      <c r="A3" s="1" t="s">
        <v>9</v>
      </c>
      <c r="B3" s="1" t="s">
        <v>10</v>
      </c>
      <c r="C3" s="1" t="s">
        <v>23</v>
      </c>
      <c r="D3" s="1" t="s">
        <v>12</v>
      </c>
      <c r="E3" s="59">
        <v>44565</v>
      </c>
      <c r="F3" s="2">
        <v>3446</v>
      </c>
      <c r="G3" s="1" t="s">
        <v>14</v>
      </c>
      <c r="H3" s="3" t="s">
        <v>15</v>
      </c>
      <c r="I3" s="4">
        <v>18</v>
      </c>
      <c r="J3" s="2">
        <v>2920</v>
      </c>
      <c r="K3" s="2">
        <v>525.6</v>
      </c>
      <c r="L3" s="2">
        <v>0</v>
      </c>
      <c r="M3" s="2">
        <v>0</v>
      </c>
      <c r="N3" s="2">
        <v>0</v>
      </c>
      <c r="O3" s="1" t="s">
        <v>16</v>
      </c>
      <c r="P3" s="1" t="s">
        <v>17</v>
      </c>
      <c r="Q3" s="3" t="s">
        <v>18</v>
      </c>
      <c r="R3" s="1" t="s">
        <v>19</v>
      </c>
      <c r="S3" s="4" t="s">
        <v>20</v>
      </c>
      <c r="T3" s="5" t="s">
        <v>21</v>
      </c>
      <c r="U3" s="5" t="s">
        <v>25</v>
      </c>
      <c r="V3" s="5" t="s">
        <v>24</v>
      </c>
    </row>
    <row r="4" spans="1:22" x14ac:dyDescent="0.25">
      <c r="A4" s="1" t="s">
        <v>9</v>
      </c>
      <c r="B4" s="1" t="s">
        <v>10</v>
      </c>
      <c r="C4" s="1" t="s">
        <v>26</v>
      </c>
      <c r="D4" s="1" t="s">
        <v>12</v>
      </c>
      <c r="E4" s="59">
        <v>44565</v>
      </c>
      <c r="F4" s="2">
        <v>3446</v>
      </c>
      <c r="G4" s="1" t="s">
        <v>14</v>
      </c>
      <c r="H4" s="3" t="s">
        <v>15</v>
      </c>
      <c r="I4" s="4">
        <v>18</v>
      </c>
      <c r="J4" s="2">
        <v>2920</v>
      </c>
      <c r="K4" s="2">
        <v>525.6</v>
      </c>
      <c r="L4" s="2">
        <v>0</v>
      </c>
      <c r="M4" s="2">
        <v>0</v>
      </c>
      <c r="N4" s="2">
        <v>0</v>
      </c>
      <c r="O4" s="1" t="s">
        <v>16</v>
      </c>
      <c r="P4" s="1" t="s">
        <v>17</v>
      </c>
      <c r="Q4" s="3" t="s">
        <v>18</v>
      </c>
      <c r="R4" s="1" t="s">
        <v>19</v>
      </c>
      <c r="S4" s="4" t="s">
        <v>20</v>
      </c>
      <c r="T4" s="5" t="s">
        <v>21</v>
      </c>
      <c r="U4" s="5" t="s">
        <v>27</v>
      </c>
      <c r="V4" s="5" t="s">
        <v>24</v>
      </c>
    </row>
    <row r="5" spans="1:22" x14ac:dyDescent="0.25">
      <c r="A5" s="1" t="s">
        <v>9</v>
      </c>
      <c r="B5" s="1" t="s">
        <v>10</v>
      </c>
      <c r="C5" s="1" t="s">
        <v>28</v>
      </c>
      <c r="D5" s="1" t="s">
        <v>12</v>
      </c>
      <c r="E5" s="59">
        <v>44566</v>
      </c>
      <c r="F5" s="2">
        <v>10263</v>
      </c>
      <c r="G5" s="1" t="s">
        <v>14</v>
      </c>
      <c r="H5" s="3" t="s">
        <v>15</v>
      </c>
      <c r="I5" s="4">
        <v>18</v>
      </c>
      <c r="J5" s="2">
        <v>8697.31</v>
      </c>
      <c r="K5" s="2">
        <v>1565.52</v>
      </c>
      <c r="L5" s="2">
        <v>0</v>
      </c>
      <c r="M5" s="2">
        <v>0</v>
      </c>
      <c r="N5" s="2">
        <v>0</v>
      </c>
      <c r="O5" s="1" t="s">
        <v>16</v>
      </c>
      <c r="P5" s="1" t="s">
        <v>17</v>
      </c>
      <c r="Q5" s="3" t="s">
        <v>18</v>
      </c>
      <c r="R5" s="1" t="s">
        <v>19</v>
      </c>
      <c r="S5" s="4" t="s">
        <v>20</v>
      </c>
      <c r="T5" s="5" t="s">
        <v>21</v>
      </c>
      <c r="U5" s="5" t="s">
        <v>30</v>
      </c>
      <c r="V5" s="5" t="s">
        <v>29</v>
      </c>
    </row>
    <row r="6" spans="1:22" x14ac:dyDescent="0.25">
      <c r="A6" s="1" t="s">
        <v>9</v>
      </c>
      <c r="B6" s="1" t="s">
        <v>10</v>
      </c>
      <c r="C6" s="1" t="s">
        <v>31</v>
      </c>
      <c r="D6" s="1" t="s">
        <v>12</v>
      </c>
      <c r="E6" s="59">
        <v>44566</v>
      </c>
      <c r="F6" s="2">
        <v>10263</v>
      </c>
      <c r="G6" s="1" t="s">
        <v>14</v>
      </c>
      <c r="H6" s="3" t="s">
        <v>15</v>
      </c>
      <c r="I6" s="4">
        <v>18</v>
      </c>
      <c r="J6" s="2">
        <v>8697.31</v>
      </c>
      <c r="K6" s="2">
        <v>1565.52</v>
      </c>
      <c r="L6" s="2">
        <v>0</v>
      </c>
      <c r="M6" s="2">
        <v>0</v>
      </c>
      <c r="N6" s="2">
        <v>0</v>
      </c>
      <c r="O6" s="1" t="s">
        <v>16</v>
      </c>
      <c r="P6" s="1" t="s">
        <v>17</v>
      </c>
      <c r="Q6" s="3" t="s">
        <v>18</v>
      </c>
      <c r="R6" s="1" t="s">
        <v>19</v>
      </c>
      <c r="S6" s="4" t="s">
        <v>20</v>
      </c>
      <c r="T6" s="5" t="s">
        <v>21</v>
      </c>
      <c r="U6" s="5" t="s">
        <v>32</v>
      </c>
      <c r="V6" s="5" t="s">
        <v>29</v>
      </c>
    </row>
    <row r="7" spans="1:22" x14ac:dyDescent="0.25">
      <c r="A7" s="1" t="s">
        <v>9</v>
      </c>
      <c r="B7" s="1" t="s">
        <v>10</v>
      </c>
      <c r="C7" s="1" t="s">
        <v>33</v>
      </c>
      <c r="D7" s="1" t="s">
        <v>12</v>
      </c>
      <c r="E7" s="59">
        <v>44567</v>
      </c>
      <c r="F7" s="2">
        <v>3446</v>
      </c>
      <c r="G7" s="1" t="s">
        <v>14</v>
      </c>
      <c r="H7" s="3" t="s">
        <v>15</v>
      </c>
      <c r="I7" s="4">
        <v>18</v>
      </c>
      <c r="J7" s="2">
        <v>2920</v>
      </c>
      <c r="K7" s="2">
        <v>525.6</v>
      </c>
      <c r="L7" s="2">
        <v>0</v>
      </c>
      <c r="M7" s="2">
        <v>0</v>
      </c>
      <c r="N7" s="2">
        <v>0</v>
      </c>
      <c r="O7" s="1" t="s">
        <v>16</v>
      </c>
      <c r="P7" s="1" t="s">
        <v>17</v>
      </c>
      <c r="Q7" s="3" t="s">
        <v>18</v>
      </c>
      <c r="R7" s="1" t="s">
        <v>19</v>
      </c>
      <c r="S7" s="4" t="s">
        <v>20</v>
      </c>
      <c r="T7" s="5" t="s">
        <v>21</v>
      </c>
      <c r="U7" s="5" t="s">
        <v>35</v>
      </c>
      <c r="V7" s="5" t="s">
        <v>34</v>
      </c>
    </row>
    <row r="8" spans="1:22" x14ac:dyDescent="0.25">
      <c r="A8" s="1" t="s">
        <v>9</v>
      </c>
      <c r="B8" s="1" t="s">
        <v>10</v>
      </c>
      <c r="C8" s="1" t="s">
        <v>36</v>
      </c>
      <c r="D8" s="1" t="s">
        <v>12</v>
      </c>
      <c r="E8" s="59">
        <v>44567</v>
      </c>
      <c r="F8" s="2">
        <v>1723</v>
      </c>
      <c r="G8" s="1" t="s">
        <v>14</v>
      </c>
      <c r="H8" s="3" t="s">
        <v>15</v>
      </c>
      <c r="I8" s="4">
        <v>18</v>
      </c>
      <c r="J8" s="2">
        <v>1460</v>
      </c>
      <c r="K8" s="2">
        <v>262.8</v>
      </c>
      <c r="L8" s="2">
        <v>0</v>
      </c>
      <c r="M8" s="2">
        <v>0</v>
      </c>
      <c r="N8" s="2">
        <v>0</v>
      </c>
      <c r="O8" s="1" t="s">
        <v>16</v>
      </c>
      <c r="P8" s="1" t="s">
        <v>17</v>
      </c>
      <c r="Q8" s="3" t="s">
        <v>18</v>
      </c>
      <c r="R8" s="1" t="s">
        <v>19</v>
      </c>
      <c r="S8" s="4" t="s">
        <v>20</v>
      </c>
      <c r="T8" s="5" t="s">
        <v>21</v>
      </c>
      <c r="U8" s="5" t="s">
        <v>37</v>
      </c>
      <c r="V8" s="5" t="s">
        <v>34</v>
      </c>
    </row>
    <row r="9" spans="1:22" x14ac:dyDescent="0.25">
      <c r="A9" s="1" t="s">
        <v>9</v>
      </c>
      <c r="B9" s="1" t="s">
        <v>10</v>
      </c>
      <c r="C9" s="1" t="s">
        <v>38</v>
      </c>
      <c r="D9" s="1" t="s">
        <v>12</v>
      </c>
      <c r="E9" s="59">
        <v>44572</v>
      </c>
      <c r="F9" s="2">
        <v>3446</v>
      </c>
      <c r="G9" s="1" t="s">
        <v>14</v>
      </c>
      <c r="H9" s="3" t="s">
        <v>15</v>
      </c>
      <c r="I9" s="4">
        <v>18</v>
      </c>
      <c r="J9" s="2">
        <v>2920</v>
      </c>
      <c r="K9" s="2">
        <v>525.6</v>
      </c>
      <c r="L9" s="2">
        <v>0</v>
      </c>
      <c r="M9" s="2">
        <v>0</v>
      </c>
      <c r="N9" s="2">
        <v>0</v>
      </c>
      <c r="O9" s="1" t="s">
        <v>16</v>
      </c>
      <c r="P9" s="1" t="s">
        <v>17</v>
      </c>
      <c r="Q9" s="3" t="s">
        <v>18</v>
      </c>
      <c r="R9" s="1" t="s">
        <v>19</v>
      </c>
      <c r="S9" s="4" t="s">
        <v>20</v>
      </c>
      <c r="T9" s="5" t="s">
        <v>21</v>
      </c>
      <c r="U9" s="5" t="s">
        <v>40</v>
      </c>
      <c r="V9" s="5" t="s">
        <v>39</v>
      </c>
    </row>
    <row r="10" spans="1:22" x14ac:dyDescent="0.25">
      <c r="A10" s="1" t="s">
        <v>9</v>
      </c>
      <c r="B10" s="1" t="s">
        <v>10</v>
      </c>
      <c r="C10" s="1" t="s">
        <v>41</v>
      </c>
      <c r="D10" s="1" t="s">
        <v>12</v>
      </c>
      <c r="E10" s="59">
        <v>44572</v>
      </c>
      <c r="F10" s="2">
        <v>3446</v>
      </c>
      <c r="G10" s="1" t="s">
        <v>14</v>
      </c>
      <c r="H10" s="3" t="s">
        <v>15</v>
      </c>
      <c r="I10" s="4">
        <v>18</v>
      </c>
      <c r="J10" s="2">
        <v>2920</v>
      </c>
      <c r="K10" s="2">
        <v>525.6</v>
      </c>
      <c r="L10" s="2">
        <v>0</v>
      </c>
      <c r="M10" s="2">
        <v>0</v>
      </c>
      <c r="N10" s="2">
        <v>0</v>
      </c>
      <c r="O10" s="1" t="s">
        <v>16</v>
      </c>
      <c r="P10" s="1" t="s">
        <v>17</v>
      </c>
      <c r="Q10" s="3" t="s">
        <v>18</v>
      </c>
      <c r="R10" s="1" t="s">
        <v>19</v>
      </c>
      <c r="S10" s="4" t="s">
        <v>20</v>
      </c>
      <c r="T10" s="5" t="s">
        <v>21</v>
      </c>
      <c r="U10" s="5" t="s">
        <v>42</v>
      </c>
      <c r="V10" s="5" t="s">
        <v>39</v>
      </c>
    </row>
    <row r="11" spans="1:22" x14ac:dyDescent="0.25">
      <c r="A11" s="1" t="s">
        <v>9</v>
      </c>
      <c r="B11" s="1" t="s">
        <v>10</v>
      </c>
      <c r="C11" s="1" t="s">
        <v>43</v>
      </c>
      <c r="D11" s="1" t="s">
        <v>12</v>
      </c>
      <c r="E11" s="59">
        <v>44572</v>
      </c>
      <c r="F11" s="2">
        <v>3446</v>
      </c>
      <c r="G11" s="1" t="s">
        <v>14</v>
      </c>
      <c r="H11" s="3" t="s">
        <v>15</v>
      </c>
      <c r="I11" s="4">
        <v>18</v>
      </c>
      <c r="J11" s="2">
        <v>2920</v>
      </c>
      <c r="K11" s="2">
        <v>525.6</v>
      </c>
      <c r="L11" s="2">
        <v>0</v>
      </c>
      <c r="M11" s="2">
        <v>0</v>
      </c>
      <c r="N11" s="2">
        <v>0</v>
      </c>
      <c r="O11" s="1" t="s">
        <v>16</v>
      </c>
      <c r="P11" s="1" t="s">
        <v>17</v>
      </c>
      <c r="Q11" s="3" t="s">
        <v>18</v>
      </c>
      <c r="R11" s="1" t="s">
        <v>19</v>
      </c>
      <c r="S11" s="4" t="s">
        <v>20</v>
      </c>
      <c r="T11" s="5" t="s">
        <v>21</v>
      </c>
      <c r="U11" s="5" t="s">
        <v>44</v>
      </c>
      <c r="V11" s="5" t="s">
        <v>39</v>
      </c>
    </row>
    <row r="12" spans="1:22" x14ac:dyDescent="0.25">
      <c r="A12" s="1" t="s">
        <v>9</v>
      </c>
      <c r="B12" s="1" t="s">
        <v>10</v>
      </c>
      <c r="C12" s="1" t="s">
        <v>45</v>
      </c>
      <c r="D12" s="1" t="s">
        <v>12</v>
      </c>
      <c r="E12" s="59">
        <v>44572</v>
      </c>
      <c r="F12" s="2">
        <v>3446</v>
      </c>
      <c r="G12" s="1" t="s">
        <v>14</v>
      </c>
      <c r="H12" s="3" t="s">
        <v>15</v>
      </c>
      <c r="I12" s="4">
        <v>18</v>
      </c>
      <c r="J12" s="2">
        <v>2920</v>
      </c>
      <c r="K12" s="2">
        <v>525.6</v>
      </c>
      <c r="L12" s="2">
        <v>0</v>
      </c>
      <c r="M12" s="2">
        <v>0</v>
      </c>
      <c r="N12" s="2">
        <v>0</v>
      </c>
      <c r="O12" s="1" t="s">
        <v>16</v>
      </c>
      <c r="P12" s="1" t="s">
        <v>17</v>
      </c>
      <c r="Q12" s="3" t="s">
        <v>18</v>
      </c>
      <c r="R12" s="1" t="s">
        <v>19</v>
      </c>
      <c r="S12" s="4" t="s">
        <v>20</v>
      </c>
      <c r="T12" s="5" t="s">
        <v>21</v>
      </c>
      <c r="U12" s="5" t="s">
        <v>46</v>
      </c>
      <c r="V12" s="5" t="s">
        <v>39</v>
      </c>
    </row>
    <row r="13" spans="1:22" x14ac:dyDescent="0.25">
      <c r="A13" s="1" t="s">
        <v>9</v>
      </c>
      <c r="B13" s="1" t="s">
        <v>10</v>
      </c>
      <c r="C13" s="1" t="s">
        <v>47</v>
      </c>
      <c r="D13" s="1" t="s">
        <v>12</v>
      </c>
      <c r="E13" s="59">
        <v>44581</v>
      </c>
      <c r="F13" s="2">
        <v>12254</v>
      </c>
      <c r="G13" s="1" t="s">
        <v>14</v>
      </c>
      <c r="H13" s="3" t="s">
        <v>15</v>
      </c>
      <c r="I13" s="4">
        <v>18</v>
      </c>
      <c r="J13" s="2">
        <v>10384.6</v>
      </c>
      <c r="K13" s="2">
        <v>1869.23</v>
      </c>
      <c r="L13" s="2">
        <v>0</v>
      </c>
      <c r="M13" s="2">
        <v>0</v>
      </c>
      <c r="N13" s="2">
        <v>0</v>
      </c>
      <c r="O13" s="1" t="s">
        <v>16</v>
      </c>
      <c r="P13" s="1" t="s">
        <v>17</v>
      </c>
      <c r="Q13" s="3" t="s">
        <v>18</v>
      </c>
      <c r="R13" s="1" t="s">
        <v>19</v>
      </c>
      <c r="S13" s="4" t="s">
        <v>20</v>
      </c>
      <c r="T13" s="5" t="s">
        <v>21</v>
      </c>
      <c r="U13" s="5" t="s">
        <v>49</v>
      </c>
      <c r="V13" s="5" t="s">
        <v>48</v>
      </c>
    </row>
    <row r="14" spans="1:22" x14ac:dyDescent="0.25">
      <c r="A14" s="1" t="s">
        <v>9</v>
      </c>
      <c r="B14" s="1" t="s">
        <v>10</v>
      </c>
      <c r="C14" s="1" t="s">
        <v>50</v>
      </c>
      <c r="D14" s="1" t="s">
        <v>12</v>
      </c>
      <c r="E14" s="59">
        <v>44581</v>
      </c>
      <c r="F14" s="2">
        <v>12254</v>
      </c>
      <c r="G14" s="1" t="s">
        <v>14</v>
      </c>
      <c r="H14" s="3" t="s">
        <v>15</v>
      </c>
      <c r="I14" s="4">
        <v>18</v>
      </c>
      <c r="J14" s="2">
        <v>10384.6</v>
      </c>
      <c r="K14" s="2">
        <v>1869.23</v>
      </c>
      <c r="L14" s="2">
        <v>0</v>
      </c>
      <c r="M14" s="2">
        <v>0</v>
      </c>
      <c r="N14" s="2">
        <v>0</v>
      </c>
      <c r="O14" s="1" t="s">
        <v>16</v>
      </c>
      <c r="P14" s="1" t="s">
        <v>17</v>
      </c>
      <c r="Q14" s="3" t="s">
        <v>18</v>
      </c>
      <c r="R14" s="1" t="s">
        <v>19</v>
      </c>
      <c r="S14" s="4" t="s">
        <v>20</v>
      </c>
      <c r="T14" s="5" t="s">
        <v>21</v>
      </c>
      <c r="U14" s="5" t="s">
        <v>51</v>
      </c>
      <c r="V14" s="5" t="s">
        <v>48</v>
      </c>
    </row>
    <row r="15" spans="1:22" x14ac:dyDescent="0.25">
      <c r="A15" s="1" t="s">
        <v>9</v>
      </c>
      <c r="B15" s="1" t="s">
        <v>10</v>
      </c>
      <c r="C15" s="1" t="s">
        <v>52</v>
      </c>
      <c r="D15" s="1" t="s">
        <v>12</v>
      </c>
      <c r="E15" s="59">
        <v>44581</v>
      </c>
      <c r="F15" s="2">
        <v>12254</v>
      </c>
      <c r="G15" s="1" t="s">
        <v>14</v>
      </c>
      <c r="H15" s="3" t="s">
        <v>15</v>
      </c>
      <c r="I15" s="4">
        <v>18</v>
      </c>
      <c r="J15" s="2">
        <v>10384.6</v>
      </c>
      <c r="K15" s="2">
        <v>1869.23</v>
      </c>
      <c r="L15" s="2">
        <v>0</v>
      </c>
      <c r="M15" s="2">
        <v>0</v>
      </c>
      <c r="N15" s="2">
        <v>0</v>
      </c>
      <c r="O15" s="1" t="s">
        <v>16</v>
      </c>
      <c r="P15" s="1" t="s">
        <v>17</v>
      </c>
      <c r="Q15" s="3" t="s">
        <v>18</v>
      </c>
      <c r="R15" s="1" t="s">
        <v>19</v>
      </c>
      <c r="S15" s="4" t="s">
        <v>20</v>
      </c>
      <c r="T15" s="5" t="s">
        <v>21</v>
      </c>
      <c r="U15" s="5" t="s">
        <v>53</v>
      </c>
      <c r="V15" s="5" t="s">
        <v>48</v>
      </c>
    </row>
    <row r="16" spans="1:22" x14ac:dyDescent="0.25">
      <c r="A16" s="1" t="s">
        <v>9</v>
      </c>
      <c r="B16" s="1" t="s">
        <v>10</v>
      </c>
      <c r="C16" s="1" t="s">
        <v>54</v>
      </c>
      <c r="D16" s="1" t="s">
        <v>12</v>
      </c>
      <c r="E16" s="59">
        <v>44582</v>
      </c>
      <c r="F16" s="2">
        <v>8312</v>
      </c>
      <c r="G16" s="1" t="s">
        <v>14</v>
      </c>
      <c r="H16" s="3" t="s">
        <v>15</v>
      </c>
      <c r="I16" s="4">
        <v>18</v>
      </c>
      <c r="J16" s="2">
        <v>7043.35</v>
      </c>
      <c r="K16" s="2">
        <v>1267.8</v>
      </c>
      <c r="L16" s="2">
        <v>0</v>
      </c>
      <c r="M16" s="2">
        <v>0</v>
      </c>
      <c r="N16" s="2">
        <v>0</v>
      </c>
      <c r="O16" s="1" t="s">
        <v>16</v>
      </c>
      <c r="P16" s="1" t="s">
        <v>17</v>
      </c>
      <c r="Q16" s="3" t="s">
        <v>18</v>
      </c>
      <c r="R16" s="1" t="s">
        <v>19</v>
      </c>
      <c r="S16" s="4" t="s">
        <v>20</v>
      </c>
      <c r="T16" s="5" t="s">
        <v>21</v>
      </c>
      <c r="U16" s="5" t="s">
        <v>56</v>
      </c>
      <c r="V16" s="5" t="s">
        <v>55</v>
      </c>
    </row>
    <row r="17" spans="1:22" x14ac:dyDescent="0.25">
      <c r="A17" s="1" t="s">
        <v>9</v>
      </c>
      <c r="B17" s="1" t="s">
        <v>10</v>
      </c>
      <c r="C17" s="1" t="s">
        <v>57</v>
      </c>
      <c r="D17" s="1" t="s">
        <v>12</v>
      </c>
      <c r="E17" s="59">
        <v>44582</v>
      </c>
      <c r="F17" s="2">
        <v>8312</v>
      </c>
      <c r="G17" s="1" t="s">
        <v>14</v>
      </c>
      <c r="H17" s="3" t="s">
        <v>15</v>
      </c>
      <c r="I17" s="4">
        <v>18</v>
      </c>
      <c r="J17" s="2">
        <v>7043.35</v>
      </c>
      <c r="K17" s="2">
        <v>1267.8</v>
      </c>
      <c r="L17" s="2">
        <v>0</v>
      </c>
      <c r="M17" s="2">
        <v>0</v>
      </c>
      <c r="N17" s="2">
        <v>0</v>
      </c>
      <c r="O17" s="1" t="s">
        <v>16</v>
      </c>
      <c r="P17" s="1" t="s">
        <v>17</v>
      </c>
      <c r="Q17" s="3" t="s">
        <v>18</v>
      </c>
      <c r="R17" s="1" t="s">
        <v>19</v>
      </c>
      <c r="S17" s="4" t="s">
        <v>20</v>
      </c>
      <c r="T17" s="5" t="s">
        <v>21</v>
      </c>
      <c r="U17" s="5" t="s">
        <v>58</v>
      </c>
      <c r="V17" s="5" t="s">
        <v>55</v>
      </c>
    </row>
    <row r="18" spans="1:22" x14ac:dyDescent="0.25">
      <c r="A18" s="1" t="s">
        <v>9</v>
      </c>
      <c r="B18" s="1" t="s">
        <v>10</v>
      </c>
      <c r="C18" s="1" t="s">
        <v>59</v>
      </c>
      <c r="D18" s="1" t="s">
        <v>12</v>
      </c>
      <c r="E18" s="59">
        <v>44582</v>
      </c>
      <c r="F18" s="2">
        <v>8312</v>
      </c>
      <c r="G18" s="1" t="s">
        <v>14</v>
      </c>
      <c r="H18" s="3" t="s">
        <v>15</v>
      </c>
      <c r="I18" s="4">
        <v>18</v>
      </c>
      <c r="J18" s="2">
        <v>7043.35</v>
      </c>
      <c r="K18" s="2">
        <v>1267.8</v>
      </c>
      <c r="L18" s="2">
        <v>0</v>
      </c>
      <c r="M18" s="2">
        <v>0</v>
      </c>
      <c r="N18" s="2">
        <v>0</v>
      </c>
      <c r="O18" s="1" t="s">
        <v>16</v>
      </c>
      <c r="P18" s="1" t="s">
        <v>17</v>
      </c>
      <c r="Q18" s="3" t="s">
        <v>18</v>
      </c>
      <c r="R18" s="1" t="s">
        <v>19</v>
      </c>
      <c r="S18" s="4" t="s">
        <v>20</v>
      </c>
      <c r="T18" s="5" t="s">
        <v>21</v>
      </c>
      <c r="U18" s="5" t="s">
        <v>60</v>
      </c>
      <c r="V18" s="5" t="s">
        <v>55</v>
      </c>
    </row>
    <row r="19" spans="1:22" x14ac:dyDescent="0.25">
      <c r="A19" s="1" t="s">
        <v>9</v>
      </c>
      <c r="B19" s="1" t="s">
        <v>10</v>
      </c>
      <c r="C19" s="1" t="s">
        <v>61</v>
      </c>
      <c r="D19" s="1" t="s">
        <v>12</v>
      </c>
      <c r="E19" s="59">
        <v>44582</v>
      </c>
      <c r="F19" s="2">
        <v>8312</v>
      </c>
      <c r="G19" s="1" t="s">
        <v>14</v>
      </c>
      <c r="H19" s="3" t="s">
        <v>15</v>
      </c>
      <c r="I19" s="4">
        <v>18</v>
      </c>
      <c r="J19" s="2">
        <v>7043.35</v>
      </c>
      <c r="K19" s="2">
        <v>1267.8</v>
      </c>
      <c r="L19" s="2">
        <v>0</v>
      </c>
      <c r="M19" s="2">
        <v>0</v>
      </c>
      <c r="N19" s="2">
        <v>0</v>
      </c>
      <c r="O19" s="1" t="s">
        <v>16</v>
      </c>
      <c r="P19" s="1" t="s">
        <v>17</v>
      </c>
      <c r="Q19" s="3" t="s">
        <v>18</v>
      </c>
      <c r="R19" s="1" t="s">
        <v>19</v>
      </c>
      <c r="S19" s="4" t="s">
        <v>20</v>
      </c>
      <c r="T19" s="5" t="s">
        <v>21</v>
      </c>
      <c r="U19" s="5" t="s">
        <v>62</v>
      </c>
      <c r="V19" s="5" t="s">
        <v>55</v>
      </c>
    </row>
    <row r="20" spans="1:22" x14ac:dyDescent="0.25">
      <c r="A20" s="1" t="s">
        <v>9</v>
      </c>
      <c r="B20" s="1" t="s">
        <v>10</v>
      </c>
      <c r="C20" s="1" t="s">
        <v>63</v>
      </c>
      <c r="D20" s="1" t="s">
        <v>12</v>
      </c>
      <c r="E20" s="59">
        <v>44583</v>
      </c>
      <c r="F20" s="2">
        <v>8312</v>
      </c>
      <c r="G20" s="1" t="s">
        <v>14</v>
      </c>
      <c r="H20" s="3" t="s">
        <v>15</v>
      </c>
      <c r="I20" s="4">
        <v>18</v>
      </c>
      <c r="J20" s="2">
        <v>7043.35</v>
      </c>
      <c r="K20" s="2">
        <v>1267.8</v>
      </c>
      <c r="L20" s="2">
        <v>0</v>
      </c>
      <c r="M20" s="2">
        <v>0</v>
      </c>
      <c r="N20" s="2">
        <v>0</v>
      </c>
      <c r="O20" s="1" t="s">
        <v>16</v>
      </c>
      <c r="P20" s="1" t="s">
        <v>17</v>
      </c>
      <c r="Q20" s="3" t="s">
        <v>18</v>
      </c>
      <c r="R20" s="1" t="s">
        <v>19</v>
      </c>
      <c r="S20" s="4" t="s">
        <v>20</v>
      </c>
      <c r="T20" s="5" t="s">
        <v>21</v>
      </c>
      <c r="U20" s="5" t="s">
        <v>65</v>
      </c>
      <c r="V20" s="5" t="s">
        <v>64</v>
      </c>
    </row>
    <row r="21" spans="1:22" x14ac:dyDescent="0.25">
      <c r="A21" s="1" t="s">
        <v>9</v>
      </c>
      <c r="B21" s="1" t="s">
        <v>10</v>
      </c>
      <c r="C21" s="1" t="s">
        <v>66</v>
      </c>
      <c r="D21" s="1" t="s">
        <v>12</v>
      </c>
      <c r="E21" s="59">
        <v>44583</v>
      </c>
      <c r="F21" s="2">
        <v>8312</v>
      </c>
      <c r="G21" s="1" t="s">
        <v>14</v>
      </c>
      <c r="H21" s="3" t="s">
        <v>15</v>
      </c>
      <c r="I21" s="4">
        <v>18</v>
      </c>
      <c r="J21" s="2">
        <v>7043.35</v>
      </c>
      <c r="K21" s="2">
        <v>1267.8</v>
      </c>
      <c r="L21" s="2">
        <v>0</v>
      </c>
      <c r="M21" s="2">
        <v>0</v>
      </c>
      <c r="N21" s="2">
        <v>0</v>
      </c>
      <c r="O21" s="1" t="s">
        <v>16</v>
      </c>
      <c r="P21" s="1" t="s">
        <v>17</v>
      </c>
      <c r="Q21" s="3" t="s">
        <v>18</v>
      </c>
      <c r="R21" s="1" t="s">
        <v>19</v>
      </c>
      <c r="S21" s="4" t="s">
        <v>20</v>
      </c>
      <c r="T21" s="5" t="s">
        <v>21</v>
      </c>
      <c r="U21" s="5" t="s">
        <v>67</v>
      </c>
      <c r="V21" s="5" t="s">
        <v>64</v>
      </c>
    </row>
    <row r="22" spans="1:22" x14ac:dyDescent="0.25">
      <c r="A22" s="1" t="s">
        <v>9</v>
      </c>
      <c r="B22" s="1" t="s">
        <v>10</v>
      </c>
      <c r="C22" s="1" t="s">
        <v>68</v>
      </c>
      <c r="D22" s="1" t="s">
        <v>12</v>
      </c>
      <c r="E22" s="59">
        <v>44589</v>
      </c>
      <c r="F22" s="2">
        <v>2526</v>
      </c>
      <c r="G22" s="1" t="s">
        <v>14</v>
      </c>
      <c r="H22" s="3" t="s">
        <v>15</v>
      </c>
      <c r="I22" s="4">
        <v>18</v>
      </c>
      <c r="J22" s="2">
        <v>2140</v>
      </c>
      <c r="K22" s="2">
        <v>385.2</v>
      </c>
      <c r="L22" s="2">
        <v>0</v>
      </c>
      <c r="M22" s="2">
        <v>0</v>
      </c>
      <c r="N22" s="2">
        <v>0</v>
      </c>
      <c r="O22" s="1" t="s">
        <v>16</v>
      </c>
      <c r="P22" s="1" t="s">
        <v>17</v>
      </c>
      <c r="Q22" s="3" t="s">
        <v>18</v>
      </c>
      <c r="R22" s="1" t="s">
        <v>19</v>
      </c>
      <c r="S22" s="4" t="s">
        <v>20</v>
      </c>
      <c r="T22" s="5" t="s">
        <v>21</v>
      </c>
      <c r="U22" s="5" t="s">
        <v>70</v>
      </c>
      <c r="V22" s="5" t="s">
        <v>69</v>
      </c>
    </row>
    <row r="23" spans="1:22" x14ac:dyDescent="0.25">
      <c r="A23" s="1" t="s">
        <v>9</v>
      </c>
      <c r="B23" s="1" t="s">
        <v>10</v>
      </c>
      <c r="C23" s="1" t="s">
        <v>71</v>
      </c>
      <c r="D23" s="1" t="s">
        <v>12</v>
      </c>
      <c r="E23" s="59">
        <v>44590</v>
      </c>
      <c r="F23" s="2">
        <v>1723</v>
      </c>
      <c r="G23" s="1" t="s">
        <v>14</v>
      </c>
      <c r="H23" s="3" t="s">
        <v>15</v>
      </c>
      <c r="I23" s="4">
        <v>18</v>
      </c>
      <c r="J23" s="2">
        <v>1460</v>
      </c>
      <c r="K23" s="2">
        <v>262.8</v>
      </c>
      <c r="L23" s="2">
        <v>0</v>
      </c>
      <c r="M23" s="2">
        <v>0</v>
      </c>
      <c r="N23" s="2">
        <v>0</v>
      </c>
      <c r="O23" s="1" t="s">
        <v>16</v>
      </c>
      <c r="P23" s="1" t="s">
        <v>17</v>
      </c>
      <c r="Q23" s="3" t="s">
        <v>18</v>
      </c>
      <c r="R23" s="1" t="s">
        <v>19</v>
      </c>
      <c r="S23" s="4" t="s">
        <v>20</v>
      </c>
      <c r="T23" s="5" t="s">
        <v>21</v>
      </c>
      <c r="U23" s="5" t="s">
        <v>73</v>
      </c>
      <c r="V23" s="5" t="s">
        <v>72</v>
      </c>
    </row>
    <row r="24" spans="1:22" x14ac:dyDescent="0.25">
      <c r="A24" s="1" t="s">
        <v>9</v>
      </c>
      <c r="B24" s="1" t="s">
        <v>10</v>
      </c>
      <c r="C24" s="1" t="s">
        <v>74</v>
      </c>
      <c r="D24" s="1" t="s">
        <v>12</v>
      </c>
      <c r="E24" s="59">
        <v>44592</v>
      </c>
      <c r="F24" s="2">
        <v>13233</v>
      </c>
      <c r="G24" s="1" t="s">
        <v>14</v>
      </c>
      <c r="H24" s="3" t="s">
        <v>15</v>
      </c>
      <c r="I24" s="4">
        <v>18</v>
      </c>
      <c r="J24" s="60">
        <v>11214</v>
      </c>
      <c r="K24" s="60">
        <v>2018.52</v>
      </c>
      <c r="L24" s="2">
        <v>0</v>
      </c>
      <c r="M24" s="2">
        <v>0</v>
      </c>
      <c r="N24" s="2">
        <v>0</v>
      </c>
      <c r="O24" s="1" t="s">
        <v>16</v>
      </c>
      <c r="P24" s="1" t="s">
        <v>17</v>
      </c>
      <c r="Q24" s="3" t="s">
        <v>18</v>
      </c>
      <c r="R24" s="1" t="s">
        <v>19</v>
      </c>
      <c r="S24" s="4" t="s">
        <v>20</v>
      </c>
      <c r="T24" s="5" t="s">
        <v>21</v>
      </c>
      <c r="U24" s="5" t="s">
        <v>76</v>
      </c>
      <c r="V24" s="5" t="s">
        <v>75</v>
      </c>
    </row>
    <row r="25" spans="1:22" x14ac:dyDescent="0.25">
      <c r="A25" s="1" t="s">
        <v>9</v>
      </c>
      <c r="B25" s="1" t="s">
        <v>10</v>
      </c>
      <c r="C25" s="1" t="s">
        <v>77</v>
      </c>
      <c r="D25" s="1" t="s">
        <v>12</v>
      </c>
      <c r="E25" s="59">
        <v>44592</v>
      </c>
      <c r="F25" s="2">
        <v>13233</v>
      </c>
      <c r="G25" s="1" t="s">
        <v>14</v>
      </c>
      <c r="H25" s="3" t="s">
        <v>15</v>
      </c>
      <c r="I25" s="4">
        <v>18</v>
      </c>
      <c r="J25" s="60">
        <v>11214</v>
      </c>
      <c r="K25" s="60">
        <v>2018.52</v>
      </c>
      <c r="L25" s="2">
        <v>0</v>
      </c>
      <c r="M25" s="2">
        <v>0</v>
      </c>
      <c r="N25" s="2">
        <v>0</v>
      </c>
      <c r="O25" s="1" t="s">
        <v>16</v>
      </c>
      <c r="P25" s="1" t="s">
        <v>17</v>
      </c>
      <c r="Q25" s="3" t="s">
        <v>18</v>
      </c>
      <c r="R25" s="1" t="s">
        <v>19</v>
      </c>
      <c r="S25" s="4" t="s">
        <v>20</v>
      </c>
      <c r="T25" s="5" t="s">
        <v>21</v>
      </c>
      <c r="U25" s="5" t="s">
        <v>78</v>
      </c>
      <c r="V25" s="5" t="s">
        <v>75</v>
      </c>
    </row>
    <row r="26" spans="1:22" x14ac:dyDescent="0.25">
      <c r="A26" s="1" t="s">
        <v>9</v>
      </c>
      <c r="B26" s="1" t="s">
        <v>10</v>
      </c>
      <c r="C26" s="1" t="s">
        <v>79</v>
      </c>
      <c r="D26" s="1" t="s">
        <v>12</v>
      </c>
      <c r="E26" s="59">
        <v>44592</v>
      </c>
      <c r="F26" s="2">
        <v>979</v>
      </c>
      <c r="G26" s="1" t="s">
        <v>14</v>
      </c>
      <c r="H26" s="3" t="s">
        <v>15</v>
      </c>
      <c r="I26" s="4">
        <v>18</v>
      </c>
      <c r="J26" s="60">
        <v>829.4</v>
      </c>
      <c r="K26" s="60">
        <v>149.29</v>
      </c>
      <c r="L26" s="2">
        <v>0</v>
      </c>
      <c r="M26" s="2">
        <v>0</v>
      </c>
      <c r="N26" s="2">
        <v>0</v>
      </c>
      <c r="O26" s="1" t="s">
        <v>16</v>
      </c>
      <c r="P26" s="1" t="s">
        <v>17</v>
      </c>
      <c r="Q26" s="3" t="s">
        <v>18</v>
      </c>
      <c r="R26" s="1" t="s">
        <v>19</v>
      </c>
      <c r="S26" s="4" t="s">
        <v>20</v>
      </c>
      <c r="T26" s="5" t="s">
        <v>21</v>
      </c>
      <c r="U26" s="5" t="s">
        <v>80</v>
      </c>
      <c r="V26" s="5" t="s">
        <v>75</v>
      </c>
    </row>
    <row r="27" spans="1:22" x14ac:dyDescent="0.25">
      <c r="A27" s="1" t="s">
        <v>9</v>
      </c>
      <c r="B27" s="1" t="s">
        <v>10</v>
      </c>
      <c r="C27" s="1" t="s">
        <v>81</v>
      </c>
      <c r="D27" s="1" t="s">
        <v>12</v>
      </c>
      <c r="E27" s="59">
        <v>44592</v>
      </c>
      <c r="F27" s="2">
        <v>979</v>
      </c>
      <c r="G27" s="1" t="s">
        <v>14</v>
      </c>
      <c r="H27" s="3" t="s">
        <v>15</v>
      </c>
      <c r="I27" s="4">
        <v>18</v>
      </c>
      <c r="J27" s="60">
        <v>829.4</v>
      </c>
      <c r="K27" s="60">
        <v>149.29</v>
      </c>
      <c r="L27" s="2">
        <v>0</v>
      </c>
      <c r="M27" s="2">
        <v>0</v>
      </c>
      <c r="N27" s="2">
        <v>0</v>
      </c>
      <c r="O27" s="1" t="s">
        <v>16</v>
      </c>
      <c r="P27" s="1" t="s">
        <v>17</v>
      </c>
      <c r="Q27" s="3" t="s">
        <v>18</v>
      </c>
      <c r="R27" s="1" t="s">
        <v>19</v>
      </c>
      <c r="S27" s="4" t="s">
        <v>20</v>
      </c>
      <c r="T27" s="5" t="s">
        <v>21</v>
      </c>
      <c r="U27" s="5" t="s">
        <v>82</v>
      </c>
      <c r="V27" s="5" t="s">
        <v>75</v>
      </c>
    </row>
    <row r="28" spans="1:22" x14ac:dyDescent="0.25">
      <c r="A28" s="1" t="s">
        <v>83</v>
      </c>
      <c r="B28" s="1" t="s">
        <v>84</v>
      </c>
      <c r="C28" s="1" t="s">
        <v>85</v>
      </c>
      <c r="D28" s="1" t="s">
        <v>12</v>
      </c>
      <c r="E28" s="59">
        <v>44567</v>
      </c>
      <c r="F28" s="2">
        <v>5783.18</v>
      </c>
      <c r="G28" s="1" t="s">
        <v>14</v>
      </c>
      <c r="H28" s="3" t="s">
        <v>15</v>
      </c>
      <c r="I28" s="4">
        <v>18</v>
      </c>
      <c r="J28" s="2">
        <v>4901</v>
      </c>
      <c r="K28" s="2">
        <v>0</v>
      </c>
      <c r="L28" s="2">
        <v>441.09</v>
      </c>
      <c r="M28" s="2">
        <v>441.09</v>
      </c>
      <c r="N28" s="2">
        <v>0</v>
      </c>
      <c r="O28" s="1" t="s">
        <v>16</v>
      </c>
      <c r="P28" s="1" t="s">
        <v>17</v>
      </c>
      <c r="Q28" s="3" t="s">
        <v>18</v>
      </c>
      <c r="R28" s="1" t="s">
        <v>19</v>
      </c>
      <c r="S28" s="4" t="s">
        <v>20</v>
      </c>
      <c r="T28" s="5" t="s">
        <v>21</v>
      </c>
      <c r="U28" s="5" t="s">
        <v>86</v>
      </c>
      <c r="V28" s="5" t="s">
        <v>34</v>
      </c>
    </row>
    <row r="29" spans="1:22" x14ac:dyDescent="0.25">
      <c r="A29" s="1" t="s">
        <v>87</v>
      </c>
      <c r="B29" s="1" t="s">
        <v>88</v>
      </c>
      <c r="C29" s="1" t="s">
        <v>89</v>
      </c>
      <c r="D29" s="1" t="s">
        <v>12</v>
      </c>
      <c r="E29" s="59">
        <v>44564</v>
      </c>
      <c r="F29" s="2">
        <v>199</v>
      </c>
      <c r="G29" s="1" t="s">
        <v>14</v>
      </c>
      <c r="H29" s="3" t="s">
        <v>15</v>
      </c>
      <c r="I29" s="4">
        <v>18</v>
      </c>
      <c r="J29" s="2">
        <v>168.64</v>
      </c>
      <c r="K29" s="2">
        <v>0</v>
      </c>
      <c r="L29" s="2">
        <v>15.18</v>
      </c>
      <c r="M29" s="2">
        <v>15.18</v>
      </c>
      <c r="N29" s="2">
        <v>0</v>
      </c>
      <c r="O29" s="1" t="s">
        <v>16</v>
      </c>
      <c r="P29" s="1" t="s">
        <v>90</v>
      </c>
      <c r="Q29" s="3" t="s">
        <v>18</v>
      </c>
      <c r="R29" s="1" t="s">
        <v>19</v>
      </c>
      <c r="S29" s="4" t="s">
        <v>20</v>
      </c>
      <c r="T29" s="5" t="s">
        <v>21</v>
      </c>
      <c r="U29" s="5" t="s">
        <v>91</v>
      </c>
      <c r="V29" s="5" t="s">
        <v>13</v>
      </c>
    </row>
    <row r="30" spans="1:22" x14ac:dyDescent="0.25">
      <c r="A30" s="1" t="s">
        <v>87</v>
      </c>
      <c r="B30" s="1" t="s">
        <v>88</v>
      </c>
      <c r="C30" s="1" t="s">
        <v>92</v>
      </c>
      <c r="D30" s="1" t="s">
        <v>12</v>
      </c>
      <c r="E30" s="59">
        <v>44567</v>
      </c>
      <c r="F30" s="2">
        <v>477</v>
      </c>
      <c r="G30" s="1" t="s">
        <v>14</v>
      </c>
      <c r="H30" s="3" t="s">
        <v>15</v>
      </c>
      <c r="I30" s="4">
        <v>18</v>
      </c>
      <c r="J30" s="2">
        <v>404.24</v>
      </c>
      <c r="K30" s="2">
        <v>0</v>
      </c>
      <c r="L30" s="2">
        <v>36.380000000000003</v>
      </c>
      <c r="M30" s="2">
        <v>36.380000000000003</v>
      </c>
      <c r="N30" s="2">
        <v>0</v>
      </c>
      <c r="O30" s="1" t="s">
        <v>16</v>
      </c>
      <c r="P30" s="1" t="s">
        <v>90</v>
      </c>
      <c r="Q30" s="3" t="s">
        <v>18</v>
      </c>
      <c r="R30" s="1" t="s">
        <v>19</v>
      </c>
      <c r="S30" s="4" t="s">
        <v>20</v>
      </c>
      <c r="T30" s="5" t="s">
        <v>21</v>
      </c>
      <c r="U30" s="5" t="s">
        <v>93</v>
      </c>
      <c r="V30" s="5" t="s">
        <v>34</v>
      </c>
    </row>
    <row r="31" spans="1:22" x14ac:dyDescent="0.25">
      <c r="A31" s="1" t="s">
        <v>87</v>
      </c>
      <c r="B31" s="1" t="s">
        <v>88</v>
      </c>
      <c r="C31" s="1" t="s">
        <v>94</v>
      </c>
      <c r="D31" s="1" t="s">
        <v>12</v>
      </c>
      <c r="E31" s="59">
        <v>44568</v>
      </c>
      <c r="F31" s="2">
        <v>2365</v>
      </c>
      <c r="G31" s="1" t="s">
        <v>14</v>
      </c>
      <c r="H31" s="3" t="s">
        <v>15</v>
      </c>
      <c r="I31" s="4">
        <v>18</v>
      </c>
      <c r="J31" s="2">
        <v>2003.84</v>
      </c>
      <c r="K31" s="2">
        <v>0</v>
      </c>
      <c r="L31" s="2">
        <v>180.35</v>
      </c>
      <c r="M31" s="2">
        <v>180.35</v>
      </c>
      <c r="N31" s="2">
        <v>0</v>
      </c>
      <c r="O31" s="1" t="s">
        <v>16</v>
      </c>
      <c r="P31" s="1" t="s">
        <v>90</v>
      </c>
      <c r="Q31" s="3" t="s">
        <v>18</v>
      </c>
      <c r="R31" s="1" t="s">
        <v>19</v>
      </c>
      <c r="S31" s="4" t="s">
        <v>20</v>
      </c>
      <c r="T31" s="5" t="s">
        <v>21</v>
      </c>
      <c r="U31" s="5" t="s">
        <v>96</v>
      </c>
      <c r="V31" s="5" t="s">
        <v>95</v>
      </c>
    </row>
    <row r="32" spans="1:22" x14ac:dyDescent="0.25">
      <c r="A32" s="1" t="s">
        <v>87</v>
      </c>
      <c r="B32" s="1" t="s">
        <v>88</v>
      </c>
      <c r="C32" s="1" t="s">
        <v>97</v>
      </c>
      <c r="D32" s="1" t="s">
        <v>12</v>
      </c>
      <c r="E32" s="59">
        <v>44572</v>
      </c>
      <c r="F32" s="2">
        <v>313</v>
      </c>
      <c r="G32" s="1" t="s">
        <v>14</v>
      </c>
      <c r="H32" s="3" t="s">
        <v>15</v>
      </c>
      <c r="I32" s="4">
        <v>18</v>
      </c>
      <c r="J32" s="2">
        <v>265</v>
      </c>
      <c r="K32" s="2">
        <v>0</v>
      </c>
      <c r="L32" s="2">
        <v>23.85</v>
      </c>
      <c r="M32" s="2">
        <v>23.85</v>
      </c>
      <c r="N32" s="2">
        <v>0</v>
      </c>
      <c r="O32" s="1" t="s">
        <v>16</v>
      </c>
      <c r="P32" s="1" t="s">
        <v>90</v>
      </c>
      <c r="Q32" s="3" t="s">
        <v>18</v>
      </c>
      <c r="R32" s="1" t="s">
        <v>19</v>
      </c>
      <c r="S32" s="4" t="s">
        <v>20</v>
      </c>
      <c r="T32" s="5" t="s">
        <v>21</v>
      </c>
      <c r="U32" s="5" t="s">
        <v>98</v>
      </c>
      <c r="V32" s="5" t="s">
        <v>39</v>
      </c>
    </row>
    <row r="33" spans="1:22" x14ac:dyDescent="0.25">
      <c r="A33" s="1" t="s">
        <v>87</v>
      </c>
      <c r="B33" s="1" t="s">
        <v>88</v>
      </c>
      <c r="C33" s="1" t="s">
        <v>99</v>
      </c>
      <c r="D33" s="1" t="s">
        <v>12</v>
      </c>
      <c r="E33" s="59">
        <v>44572</v>
      </c>
      <c r="F33" s="2">
        <v>972</v>
      </c>
      <c r="G33" s="1" t="s">
        <v>14</v>
      </c>
      <c r="H33" s="3" t="s">
        <v>15</v>
      </c>
      <c r="I33" s="4">
        <v>18</v>
      </c>
      <c r="J33" s="2">
        <v>823.36</v>
      </c>
      <c r="K33" s="2">
        <v>0</v>
      </c>
      <c r="L33" s="2">
        <v>74.099999999999994</v>
      </c>
      <c r="M33" s="2">
        <v>74.099999999999994</v>
      </c>
      <c r="N33" s="2">
        <v>0</v>
      </c>
      <c r="O33" s="1" t="s">
        <v>16</v>
      </c>
      <c r="P33" s="1" t="s">
        <v>90</v>
      </c>
      <c r="Q33" s="3" t="s">
        <v>18</v>
      </c>
      <c r="R33" s="1" t="s">
        <v>19</v>
      </c>
      <c r="S33" s="4" t="s">
        <v>20</v>
      </c>
      <c r="T33" s="5" t="s">
        <v>21</v>
      </c>
      <c r="U33" s="5" t="s">
        <v>100</v>
      </c>
      <c r="V33" s="5" t="s">
        <v>39</v>
      </c>
    </row>
    <row r="34" spans="1:22" x14ac:dyDescent="0.25">
      <c r="A34" s="1" t="s">
        <v>87</v>
      </c>
      <c r="B34" s="1" t="s">
        <v>88</v>
      </c>
      <c r="C34" s="1" t="s">
        <v>101</v>
      </c>
      <c r="D34" s="1" t="s">
        <v>12</v>
      </c>
      <c r="E34" s="59">
        <v>44572</v>
      </c>
      <c r="F34" s="2">
        <v>159</v>
      </c>
      <c r="G34" s="1" t="s">
        <v>14</v>
      </c>
      <c r="H34" s="3" t="s">
        <v>15</v>
      </c>
      <c r="I34" s="4">
        <v>18</v>
      </c>
      <c r="J34" s="2">
        <v>135</v>
      </c>
      <c r="K34" s="2">
        <v>0</v>
      </c>
      <c r="L34" s="2">
        <v>12.15</v>
      </c>
      <c r="M34" s="2">
        <v>12.15</v>
      </c>
      <c r="N34" s="2">
        <v>0</v>
      </c>
      <c r="O34" s="1" t="s">
        <v>16</v>
      </c>
      <c r="P34" s="1" t="s">
        <v>90</v>
      </c>
      <c r="Q34" s="3" t="s">
        <v>18</v>
      </c>
      <c r="R34" s="1" t="s">
        <v>19</v>
      </c>
      <c r="S34" s="4" t="s">
        <v>20</v>
      </c>
      <c r="T34" s="5" t="s">
        <v>21</v>
      </c>
      <c r="U34" s="5" t="s">
        <v>102</v>
      </c>
      <c r="V34" s="5" t="s">
        <v>39</v>
      </c>
    </row>
    <row r="35" spans="1:22" x14ac:dyDescent="0.25">
      <c r="A35" s="1" t="s">
        <v>87</v>
      </c>
      <c r="B35" s="1" t="s">
        <v>88</v>
      </c>
      <c r="C35" s="1" t="s">
        <v>103</v>
      </c>
      <c r="D35" s="1" t="s">
        <v>12</v>
      </c>
      <c r="E35" s="59">
        <v>44573</v>
      </c>
      <c r="F35" s="2">
        <v>495</v>
      </c>
      <c r="G35" s="1" t="s">
        <v>14</v>
      </c>
      <c r="H35" s="3" t="s">
        <v>15</v>
      </c>
      <c r="I35" s="4">
        <v>18</v>
      </c>
      <c r="J35" s="2">
        <v>419.12</v>
      </c>
      <c r="K35" s="2">
        <v>0</v>
      </c>
      <c r="L35" s="2">
        <v>37.72</v>
      </c>
      <c r="M35" s="2">
        <v>37.72</v>
      </c>
      <c r="N35" s="2">
        <v>0</v>
      </c>
      <c r="O35" s="1" t="s">
        <v>16</v>
      </c>
      <c r="P35" s="1" t="s">
        <v>90</v>
      </c>
      <c r="Q35" s="3" t="s">
        <v>18</v>
      </c>
      <c r="R35" s="1" t="s">
        <v>19</v>
      </c>
      <c r="S35" s="4" t="s">
        <v>20</v>
      </c>
      <c r="T35" s="5" t="s">
        <v>21</v>
      </c>
      <c r="U35" s="5" t="s">
        <v>105</v>
      </c>
      <c r="V35" s="5" t="s">
        <v>104</v>
      </c>
    </row>
    <row r="36" spans="1:22" x14ac:dyDescent="0.25">
      <c r="A36" s="1" t="s">
        <v>87</v>
      </c>
      <c r="B36" s="1" t="s">
        <v>88</v>
      </c>
      <c r="C36" s="1" t="s">
        <v>106</v>
      </c>
      <c r="D36" s="1" t="s">
        <v>12</v>
      </c>
      <c r="E36" s="59">
        <v>44574</v>
      </c>
      <c r="F36" s="2">
        <v>1706</v>
      </c>
      <c r="G36" s="1" t="s">
        <v>14</v>
      </c>
      <c r="H36" s="3" t="s">
        <v>15</v>
      </c>
      <c r="I36" s="4">
        <v>18</v>
      </c>
      <c r="J36" s="2">
        <v>1445.84</v>
      </c>
      <c r="K36" s="2">
        <v>0</v>
      </c>
      <c r="L36" s="2">
        <v>130.13</v>
      </c>
      <c r="M36" s="2">
        <v>130.13</v>
      </c>
      <c r="N36" s="2">
        <v>0</v>
      </c>
      <c r="O36" s="1" t="s">
        <v>16</v>
      </c>
      <c r="P36" s="1" t="s">
        <v>90</v>
      </c>
      <c r="Q36" s="3" t="s">
        <v>18</v>
      </c>
      <c r="R36" s="1" t="s">
        <v>19</v>
      </c>
      <c r="S36" s="4" t="s">
        <v>20</v>
      </c>
      <c r="T36" s="5" t="s">
        <v>21</v>
      </c>
      <c r="U36" s="5" t="s">
        <v>108</v>
      </c>
      <c r="V36" s="5" t="s">
        <v>107</v>
      </c>
    </row>
    <row r="37" spans="1:22" x14ac:dyDescent="0.25">
      <c r="A37" s="1" t="s">
        <v>87</v>
      </c>
      <c r="B37" s="1" t="s">
        <v>88</v>
      </c>
      <c r="C37" s="1" t="s">
        <v>109</v>
      </c>
      <c r="D37" s="1" t="s">
        <v>12</v>
      </c>
      <c r="E37" s="59">
        <v>44576</v>
      </c>
      <c r="F37" s="2">
        <v>1696</v>
      </c>
      <c r="G37" s="1" t="s">
        <v>14</v>
      </c>
      <c r="H37" s="3" t="s">
        <v>15</v>
      </c>
      <c r="I37" s="4">
        <v>18</v>
      </c>
      <c r="J37" s="2">
        <v>1437.1</v>
      </c>
      <c r="K37" s="2">
        <v>0</v>
      </c>
      <c r="L37" s="2">
        <v>129.34</v>
      </c>
      <c r="M37" s="2">
        <v>129.34</v>
      </c>
      <c r="N37" s="2">
        <v>0</v>
      </c>
      <c r="O37" s="1" t="s">
        <v>16</v>
      </c>
      <c r="P37" s="1" t="s">
        <v>90</v>
      </c>
      <c r="Q37" s="3" t="s">
        <v>18</v>
      </c>
      <c r="R37" s="1" t="s">
        <v>19</v>
      </c>
      <c r="S37" s="4" t="s">
        <v>20</v>
      </c>
      <c r="T37" s="5" t="s">
        <v>21</v>
      </c>
      <c r="U37" s="5" t="s">
        <v>111</v>
      </c>
      <c r="V37" s="5" t="s">
        <v>110</v>
      </c>
    </row>
    <row r="38" spans="1:22" x14ac:dyDescent="0.25">
      <c r="A38" s="1" t="s">
        <v>87</v>
      </c>
      <c r="B38" s="1" t="s">
        <v>88</v>
      </c>
      <c r="C38" s="1" t="s">
        <v>112</v>
      </c>
      <c r="D38" s="1" t="s">
        <v>12</v>
      </c>
      <c r="E38" s="59">
        <v>44578</v>
      </c>
      <c r="F38" s="2">
        <v>641</v>
      </c>
      <c r="G38" s="1" t="s">
        <v>14</v>
      </c>
      <c r="H38" s="3" t="s">
        <v>15</v>
      </c>
      <c r="I38" s="4">
        <v>18</v>
      </c>
      <c r="J38" s="2">
        <v>543.12</v>
      </c>
      <c r="K38" s="2">
        <v>0</v>
      </c>
      <c r="L38" s="2">
        <v>48.88</v>
      </c>
      <c r="M38" s="2">
        <v>48.88</v>
      </c>
      <c r="N38" s="2">
        <v>0</v>
      </c>
      <c r="O38" s="1" t="s">
        <v>16</v>
      </c>
      <c r="P38" s="1" t="s">
        <v>90</v>
      </c>
      <c r="Q38" s="3" t="s">
        <v>18</v>
      </c>
      <c r="R38" s="1" t="s">
        <v>19</v>
      </c>
      <c r="S38" s="4" t="s">
        <v>20</v>
      </c>
      <c r="T38" s="5" t="s">
        <v>21</v>
      </c>
      <c r="U38" s="5" t="s">
        <v>114</v>
      </c>
      <c r="V38" s="5" t="s">
        <v>113</v>
      </c>
    </row>
    <row r="39" spans="1:22" x14ac:dyDescent="0.25">
      <c r="A39" s="1" t="s">
        <v>87</v>
      </c>
      <c r="B39" s="1" t="s">
        <v>88</v>
      </c>
      <c r="C39" s="1" t="s">
        <v>115</v>
      </c>
      <c r="D39" s="1" t="s">
        <v>12</v>
      </c>
      <c r="E39" s="59">
        <v>44578</v>
      </c>
      <c r="F39" s="2">
        <v>159</v>
      </c>
      <c r="G39" s="1" t="s">
        <v>14</v>
      </c>
      <c r="H39" s="3" t="s">
        <v>15</v>
      </c>
      <c r="I39" s="4">
        <v>18</v>
      </c>
      <c r="J39" s="2">
        <v>135</v>
      </c>
      <c r="K39" s="2">
        <v>0</v>
      </c>
      <c r="L39" s="2">
        <v>12.15</v>
      </c>
      <c r="M39" s="2">
        <v>12.15</v>
      </c>
      <c r="N39" s="2">
        <v>0</v>
      </c>
      <c r="O39" s="1" t="s">
        <v>16</v>
      </c>
      <c r="P39" s="1" t="s">
        <v>90</v>
      </c>
      <c r="Q39" s="3" t="s">
        <v>18</v>
      </c>
      <c r="R39" s="1" t="s">
        <v>19</v>
      </c>
      <c r="S39" s="4" t="s">
        <v>20</v>
      </c>
      <c r="T39" s="5" t="s">
        <v>21</v>
      </c>
      <c r="U39" s="5" t="s">
        <v>116</v>
      </c>
      <c r="V39" s="5" t="s">
        <v>113</v>
      </c>
    </row>
    <row r="40" spans="1:22" x14ac:dyDescent="0.25">
      <c r="A40" s="1" t="s">
        <v>87</v>
      </c>
      <c r="B40" s="1" t="s">
        <v>88</v>
      </c>
      <c r="C40" s="1" t="s">
        <v>117</v>
      </c>
      <c r="D40" s="1" t="s">
        <v>12</v>
      </c>
      <c r="E40" s="59">
        <v>44579</v>
      </c>
      <c r="F40" s="2">
        <v>205</v>
      </c>
      <c r="G40" s="1" t="s">
        <v>14</v>
      </c>
      <c r="H40" s="3" t="s">
        <v>15</v>
      </c>
      <c r="I40" s="4">
        <v>18</v>
      </c>
      <c r="J40" s="2">
        <v>173.6</v>
      </c>
      <c r="K40" s="2">
        <v>0</v>
      </c>
      <c r="L40" s="2">
        <v>15.62</v>
      </c>
      <c r="M40" s="2">
        <v>15.62</v>
      </c>
      <c r="N40" s="2">
        <v>0</v>
      </c>
      <c r="O40" s="1" t="s">
        <v>16</v>
      </c>
      <c r="P40" s="1" t="s">
        <v>90</v>
      </c>
      <c r="Q40" s="3" t="s">
        <v>18</v>
      </c>
      <c r="R40" s="1" t="s">
        <v>19</v>
      </c>
      <c r="S40" s="4" t="s">
        <v>20</v>
      </c>
      <c r="T40" s="5" t="s">
        <v>21</v>
      </c>
      <c r="U40" s="5" t="s">
        <v>119</v>
      </c>
      <c r="V40" s="5" t="s">
        <v>118</v>
      </c>
    </row>
    <row r="41" spans="1:22" x14ac:dyDescent="0.25">
      <c r="A41" s="1" t="s">
        <v>87</v>
      </c>
      <c r="B41" s="1" t="s">
        <v>88</v>
      </c>
      <c r="C41" s="1" t="s">
        <v>120</v>
      </c>
      <c r="D41" s="1" t="s">
        <v>12</v>
      </c>
      <c r="E41" s="59">
        <v>44579</v>
      </c>
      <c r="F41" s="2">
        <v>313</v>
      </c>
      <c r="G41" s="1" t="s">
        <v>14</v>
      </c>
      <c r="H41" s="3" t="s">
        <v>15</v>
      </c>
      <c r="I41" s="4">
        <v>18</v>
      </c>
      <c r="J41" s="2">
        <v>265</v>
      </c>
      <c r="K41" s="2">
        <v>0</v>
      </c>
      <c r="L41" s="2">
        <v>23.85</v>
      </c>
      <c r="M41" s="2">
        <v>23.85</v>
      </c>
      <c r="N41" s="2">
        <v>0</v>
      </c>
      <c r="O41" s="1" t="s">
        <v>16</v>
      </c>
      <c r="P41" s="1" t="s">
        <v>90</v>
      </c>
      <c r="Q41" s="3" t="s">
        <v>18</v>
      </c>
      <c r="R41" s="1" t="s">
        <v>19</v>
      </c>
      <c r="S41" s="4" t="s">
        <v>20</v>
      </c>
      <c r="T41" s="5" t="s">
        <v>21</v>
      </c>
      <c r="U41" s="5" t="s">
        <v>121</v>
      </c>
      <c r="V41" s="5" t="s">
        <v>118</v>
      </c>
    </row>
    <row r="42" spans="1:22" x14ac:dyDescent="0.25">
      <c r="A42" s="1" t="s">
        <v>87</v>
      </c>
      <c r="B42" s="1" t="s">
        <v>88</v>
      </c>
      <c r="C42" s="1" t="s">
        <v>122</v>
      </c>
      <c r="D42" s="1" t="s">
        <v>12</v>
      </c>
      <c r="E42" s="59">
        <v>44579</v>
      </c>
      <c r="F42" s="2">
        <v>3125</v>
      </c>
      <c r="G42" s="1" t="s">
        <v>14</v>
      </c>
      <c r="H42" s="3" t="s">
        <v>15</v>
      </c>
      <c r="I42" s="4">
        <v>18</v>
      </c>
      <c r="J42" s="2">
        <v>2648.64</v>
      </c>
      <c r="K42" s="2">
        <v>0</v>
      </c>
      <c r="L42" s="2">
        <v>238.38</v>
      </c>
      <c r="M42" s="2">
        <v>238.38</v>
      </c>
      <c r="N42" s="2">
        <v>0</v>
      </c>
      <c r="O42" s="1" t="s">
        <v>16</v>
      </c>
      <c r="P42" s="1" t="s">
        <v>90</v>
      </c>
      <c r="Q42" s="3" t="s">
        <v>18</v>
      </c>
      <c r="R42" s="1" t="s">
        <v>19</v>
      </c>
      <c r="S42" s="4" t="s">
        <v>20</v>
      </c>
      <c r="T42" s="5" t="s">
        <v>21</v>
      </c>
      <c r="U42" s="5" t="s">
        <v>123</v>
      </c>
      <c r="V42" s="5" t="s">
        <v>118</v>
      </c>
    </row>
    <row r="43" spans="1:22" x14ac:dyDescent="0.25">
      <c r="A43" s="1" t="s">
        <v>87</v>
      </c>
      <c r="B43" s="1" t="s">
        <v>88</v>
      </c>
      <c r="C43" s="1" t="s">
        <v>124</v>
      </c>
      <c r="D43" s="1" t="s">
        <v>12</v>
      </c>
      <c r="E43" s="59">
        <v>44580</v>
      </c>
      <c r="F43" s="2">
        <v>615</v>
      </c>
      <c r="G43" s="1" t="s">
        <v>14</v>
      </c>
      <c r="H43" s="3" t="s">
        <v>15</v>
      </c>
      <c r="I43" s="4">
        <v>18</v>
      </c>
      <c r="J43" s="2">
        <v>520.91999999999996</v>
      </c>
      <c r="K43" s="2">
        <v>0</v>
      </c>
      <c r="L43" s="2">
        <v>46.88</v>
      </c>
      <c r="M43" s="2">
        <v>46.88</v>
      </c>
      <c r="N43" s="2">
        <v>0</v>
      </c>
      <c r="O43" s="1" t="s">
        <v>16</v>
      </c>
      <c r="P43" s="1" t="s">
        <v>90</v>
      </c>
      <c r="Q43" s="3" t="s">
        <v>18</v>
      </c>
      <c r="R43" s="1" t="s">
        <v>19</v>
      </c>
      <c r="S43" s="4" t="s">
        <v>20</v>
      </c>
      <c r="T43" s="5" t="s">
        <v>21</v>
      </c>
      <c r="U43" s="5" t="s">
        <v>126</v>
      </c>
      <c r="V43" s="5" t="s">
        <v>125</v>
      </c>
    </row>
    <row r="44" spans="1:22" x14ac:dyDescent="0.25">
      <c r="A44" s="1" t="s">
        <v>87</v>
      </c>
      <c r="B44" s="1" t="s">
        <v>88</v>
      </c>
      <c r="C44" s="1" t="s">
        <v>127</v>
      </c>
      <c r="D44" s="1" t="s">
        <v>12</v>
      </c>
      <c r="E44" s="59">
        <v>44580</v>
      </c>
      <c r="F44" s="2">
        <v>1059</v>
      </c>
      <c r="G44" s="1" t="s">
        <v>14</v>
      </c>
      <c r="H44" s="3" t="s">
        <v>15</v>
      </c>
      <c r="I44" s="4">
        <v>18</v>
      </c>
      <c r="J44" s="2">
        <v>897.76</v>
      </c>
      <c r="K44" s="2">
        <v>0</v>
      </c>
      <c r="L44" s="2">
        <v>80.8</v>
      </c>
      <c r="M44" s="2">
        <v>80.8</v>
      </c>
      <c r="N44" s="2">
        <v>0</v>
      </c>
      <c r="O44" s="1" t="s">
        <v>16</v>
      </c>
      <c r="P44" s="1" t="s">
        <v>90</v>
      </c>
      <c r="Q44" s="3" t="s">
        <v>18</v>
      </c>
      <c r="R44" s="1" t="s">
        <v>19</v>
      </c>
      <c r="S44" s="4" t="s">
        <v>20</v>
      </c>
      <c r="T44" s="5" t="s">
        <v>21</v>
      </c>
      <c r="U44" s="5" t="s">
        <v>128</v>
      </c>
      <c r="V44" s="5" t="s">
        <v>125</v>
      </c>
    </row>
    <row r="45" spans="1:22" x14ac:dyDescent="0.25">
      <c r="A45" s="1" t="s">
        <v>87</v>
      </c>
      <c r="B45" s="1" t="s">
        <v>88</v>
      </c>
      <c r="C45" s="1" t="s">
        <v>129</v>
      </c>
      <c r="D45" s="1" t="s">
        <v>12</v>
      </c>
      <c r="E45" s="59">
        <v>44581</v>
      </c>
      <c r="F45" s="2">
        <v>9681</v>
      </c>
      <c r="G45" s="1" t="s">
        <v>14</v>
      </c>
      <c r="H45" s="3" t="s">
        <v>15</v>
      </c>
      <c r="I45" s="4">
        <v>18</v>
      </c>
      <c r="J45" s="2">
        <v>8203.84</v>
      </c>
      <c r="K45" s="2">
        <v>0</v>
      </c>
      <c r="L45" s="2">
        <v>738.35</v>
      </c>
      <c r="M45" s="2">
        <v>738.35</v>
      </c>
      <c r="N45" s="2">
        <v>0</v>
      </c>
      <c r="O45" s="1" t="s">
        <v>16</v>
      </c>
      <c r="P45" s="1" t="s">
        <v>90</v>
      </c>
      <c r="Q45" s="3" t="s">
        <v>18</v>
      </c>
      <c r="R45" s="1" t="s">
        <v>19</v>
      </c>
      <c r="S45" s="4" t="s">
        <v>20</v>
      </c>
      <c r="T45" s="5" t="s">
        <v>21</v>
      </c>
      <c r="U45" s="5" t="s">
        <v>130</v>
      </c>
      <c r="V45" s="5" t="s">
        <v>48</v>
      </c>
    </row>
    <row r="46" spans="1:22" x14ac:dyDescent="0.25">
      <c r="A46" s="1" t="s">
        <v>87</v>
      </c>
      <c r="B46" s="1" t="s">
        <v>88</v>
      </c>
      <c r="C46" s="1" t="s">
        <v>131</v>
      </c>
      <c r="D46" s="1" t="s">
        <v>12</v>
      </c>
      <c r="E46" s="59">
        <v>44581</v>
      </c>
      <c r="F46" s="2">
        <v>6435</v>
      </c>
      <c r="G46" s="1" t="s">
        <v>14</v>
      </c>
      <c r="H46" s="3" t="s">
        <v>15</v>
      </c>
      <c r="I46" s="4">
        <v>18</v>
      </c>
      <c r="J46" s="2">
        <v>5453.52</v>
      </c>
      <c r="K46" s="2">
        <v>0</v>
      </c>
      <c r="L46" s="2">
        <v>490.82</v>
      </c>
      <c r="M46" s="2">
        <v>490.82</v>
      </c>
      <c r="N46" s="2">
        <v>0</v>
      </c>
      <c r="O46" s="1" t="s">
        <v>16</v>
      </c>
      <c r="P46" s="1" t="s">
        <v>90</v>
      </c>
      <c r="Q46" s="3" t="s">
        <v>18</v>
      </c>
      <c r="R46" s="1" t="s">
        <v>19</v>
      </c>
      <c r="S46" s="4" t="s">
        <v>20</v>
      </c>
      <c r="T46" s="5" t="s">
        <v>21</v>
      </c>
      <c r="U46" s="5" t="s">
        <v>132</v>
      </c>
      <c r="V46" s="5" t="s">
        <v>48</v>
      </c>
    </row>
    <row r="47" spans="1:22" x14ac:dyDescent="0.25">
      <c r="A47" s="1" t="s">
        <v>87</v>
      </c>
      <c r="B47" s="1" t="s">
        <v>88</v>
      </c>
      <c r="C47" s="1" t="s">
        <v>133</v>
      </c>
      <c r="D47" s="1" t="s">
        <v>12</v>
      </c>
      <c r="E47" s="59">
        <v>44585</v>
      </c>
      <c r="F47" s="2">
        <v>313</v>
      </c>
      <c r="G47" s="1" t="s">
        <v>14</v>
      </c>
      <c r="H47" s="3" t="s">
        <v>15</v>
      </c>
      <c r="I47" s="4">
        <v>18</v>
      </c>
      <c r="J47" s="2">
        <v>265</v>
      </c>
      <c r="K47" s="2">
        <v>0</v>
      </c>
      <c r="L47" s="2">
        <v>23.85</v>
      </c>
      <c r="M47" s="2">
        <v>23.85</v>
      </c>
      <c r="N47" s="2">
        <v>0</v>
      </c>
      <c r="O47" s="1" t="s">
        <v>16</v>
      </c>
      <c r="P47" s="1" t="s">
        <v>90</v>
      </c>
      <c r="Q47" s="3" t="s">
        <v>18</v>
      </c>
      <c r="R47" s="1" t="s">
        <v>19</v>
      </c>
      <c r="S47" s="4" t="s">
        <v>20</v>
      </c>
      <c r="T47" s="5" t="s">
        <v>21</v>
      </c>
      <c r="U47" s="5" t="s">
        <v>135</v>
      </c>
      <c r="V47" s="5" t="s">
        <v>134</v>
      </c>
    </row>
    <row r="48" spans="1:22" x14ac:dyDescent="0.25">
      <c r="A48" s="1" t="s">
        <v>87</v>
      </c>
      <c r="B48" s="1" t="s">
        <v>88</v>
      </c>
      <c r="C48" s="1" t="s">
        <v>136</v>
      </c>
      <c r="D48" s="1" t="s">
        <v>12</v>
      </c>
      <c r="E48" s="59">
        <v>44589</v>
      </c>
      <c r="F48" s="2">
        <v>2525</v>
      </c>
      <c r="G48" s="1" t="s">
        <v>14</v>
      </c>
      <c r="H48" s="3" t="s">
        <v>15</v>
      </c>
      <c r="I48" s="4">
        <v>18</v>
      </c>
      <c r="J48" s="2">
        <v>2140.2399999999998</v>
      </c>
      <c r="K48" s="2">
        <v>0</v>
      </c>
      <c r="L48" s="2">
        <v>192.62</v>
      </c>
      <c r="M48" s="2">
        <v>192.62</v>
      </c>
      <c r="N48" s="2">
        <v>0</v>
      </c>
      <c r="O48" s="1" t="s">
        <v>16</v>
      </c>
      <c r="P48" s="1" t="s">
        <v>90</v>
      </c>
      <c r="Q48" s="3" t="s">
        <v>18</v>
      </c>
      <c r="R48" s="1" t="s">
        <v>19</v>
      </c>
      <c r="S48" s="4" t="s">
        <v>20</v>
      </c>
      <c r="T48" s="5" t="s">
        <v>21</v>
      </c>
      <c r="U48" s="5" t="s">
        <v>137</v>
      </c>
      <c r="V48" s="5" t="s">
        <v>69</v>
      </c>
    </row>
    <row r="49" spans="1:22" x14ac:dyDescent="0.25">
      <c r="A49" s="1" t="s">
        <v>87</v>
      </c>
      <c r="B49" s="1" t="s">
        <v>88</v>
      </c>
      <c r="C49" s="1" t="s">
        <v>138</v>
      </c>
      <c r="D49" s="1" t="s">
        <v>12</v>
      </c>
      <c r="E49" s="59">
        <v>44590</v>
      </c>
      <c r="F49" s="2">
        <v>1399</v>
      </c>
      <c r="G49" s="1" t="s">
        <v>14</v>
      </c>
      <c r="H49" s="3" t="s">
        <v>15</v>
      </c>
      <c r="I49" s="4">
        <v>18</v>
      </c>
      <c r="J49" s="2">
        <v>1185.44</v>
      </c>
      <c r="K49" s="2">
        <v>0</v>
      </c>
      <c r="L49" s="2">
        <v>106.69</v>
      </c>
      <c r="M49" s="2">
        <v>106.69</v>
      </c>
      <c r="N49" s="2">
        <v>0</v>
      </c>
      <c r="O49" s="1" t="s">
        <v>16</v>
      </c>
      <c r="P49" s="1" t="s">
        <v>90</v>
      </c>
      <c r="Q49" s="3" t="s">
        <v>18</v>
      </c>
      <c r="R49" s="1" t="s">
        <v>19</v>
      </c>
      <c r="S49" s="4" t="s">
        <v>20</v>
      </c>
      <c r="T49" s="5" t="s">
        <v>21</v>
      </c>
      <c r="U49" s="5" t="s">
        <v>139</v>
      </c>
      <c r="V49" s="5" t="s">
        <v>72</v>
      </c>
    </row>
    <row r="50" spans="1:22" x14ac:dyDescent="0.25">
      <c r="A50" s="1" t="s">
        <v>87</v>
      </c>
      <c r="B50" s="1" t="s">
        <v>88</v>
      </c>
      <c r="C50" s="1" t="s">
        <v>140</v>
      </c>
      <c r="D50" s="1" t="s">
        <v>12</v>
      </c>
      <c r="E50" s="59">
        <v>44590</v>
      </c>
      <c r="F50" s="2">
        <v>313</v>
      </c>
      <c r="G50" s="1" t="s">
        <v>14</v>
      </c>
      <c r="H50" s="3" t="s">
        <v>15</v>
      </c>
      <c r="I50" s="4">
        <v>18</v>
      </c>
      <c r="J50" s="2">
        <v>265</v>
      </c>
      <c r="K50" s="2">
        <v>0</v>
      </c>
      <c r="L50" s="2">
        <v>23.85</v>
      </c>
      <c r="M50" s="2">
        <v>23.85</v>
      </c>
      <c r="N50" s="2">
        <v>0</v>
      </c>
      <c r="O50" s="1" t="s">
        <v>16</v>
      </c>
      <c r="P50" s="1" t="s">
        <v>90</v>
      </c>
      <c r="Q50" s="3" t="s">
        <v>18</v>
      </c>
      <c r="R50" s="1" t="s">
        <v>19</v>
      </c>
      <c r="S50" s="4" t="s">
        <v>20</v>
      </c>
      <c r="T50" s="5" t="s">
        <v>21</v>
      </c>
      <c r="U50" s="5" t="s">
        <v>141</v>
      </c>
      <c r="V50" s="5" t="s">
        <v>72</v>
      </c>
    </row>
    <row r="51" spans="1:22" x14ac:dyDescent="0.25">
      <c r="A51" s="1" t="s">
        <v>87</v>
      </c>
      <c r="B51" s="1" t="s">
        <v>88</v>
      </c>
      <c r="C51" s="1" t="s">
        <v>142</v>
      </c>
      <c r="D51" s="1" t="s">
        <v>12</v>
      </c>
      <c r="E51" s="59">
        <v>44592</v>
      </c>
      <c r="F51" s="2">
        <v>313</v>
      </c>
      <c r="G51" s="1" t="s">
        <v>14</v>
      </c>
      <c r="H51" s="3" t="s">
        <v>15</v>
      </c>
      <c r="I51" s="4">
        <v>18</v>
      </c>
      <c r="J51" s="2">
        <v>265</v>
      </c>
      <c r="K51" s="2">
        <v>0</v>
      </c>
      <c r="L51" s="2">
        <v>23.85</v>
      </c>
      <c r="M51" s="2">
        <v>23.85</v>
      </c>
      <c r="N51" s="2">
        <v>0</v>
      </c>
      <c r="O51" s="1" t="s">
        <v>16</v>
      </c>
      <c r="P51" s="1" t="s">
        <v>90</v>
      </c>
      <c r="Q51" s="3" t="s">
        <v>18</v>
      </c>
      <c r="R51" s="1" t="s">
        <v>19</v>
      </c>
      <c r="S51" s="4" t="s">
        <v>20</v>
      </c>
      <c r="T51" s="5" t="s">
        <v>21</v>
      </c>
      <c r="U51" s="5" t="s">
        <v>143</v>
      </c>
      <c r="V51" s="5" t="s">
        <v>75</v>
      </c>
    </row>
    <row r="52" spans="1:22" x14ac:dyDescent="0.25">
      <c r="A52" s="1" t="s">
        <v>87</v>
      </c>
      <c r="B52" s="1" t="s">
        <v>88</v>
      </c>
      <c r="C52" s="1" t="s">
        <v>144</v>
      </c>
      <c r="D52" s="1" t="s">
        <v>12</v>
      </c>
      <c r="E52" s="59">
        <v>44592</v>
      </c>
      <c r="F52" s="2">
        <v>457</v>
      </c>
      <c r="G52" s="1" t="s">
        <v>14</v>
      </c>
      <c r="H52" s="3" t="s">
        <v>15</v>
      </c>
      <c r="I52" s="4">
        <v>18</v>
      </c>
      <c r="J52" s="2">
        <v>386.88</v>
      </c>
      <c r="K52" s="2">
        <v>0</v>
      </c>
      <c r="L52" s="2">
        <v>34.82</v>
      </c>
      <c r="M52" s="2">
        <v>34.82</v>
      </c>
      <c r="N52" s="2">
        <v>0</v>
      </c>
      <c r="O52" s="1" t="s">
        <v>16</v>
      </c>
      <c r="P52" s="1" t="s">
        <v>90</v>
      </c>
      <c r="Q52" s="3" t="s">
        <v>18</v>
      </c>
      <c r="R52" s="1" t="s">
        <v>19</v>
      </c>
      <c r="S52" s="4" t="s">
        <v>20</v>
      </c>
      <c r="T52" s="5" t="s">
        <v>21</v>
      </c>
      <c r="U52" s="5" t="s">
        <v>145</v>
      </c>
      <c r="V52" s="5" t="s">
        <v>75</v>
      </c>
    </row>
    <row r="53" spans="1:22" x14ac:dyDescent="0.25">
      <c r="A53" s="1" t="s">
        <v>87</v>
      </c>
      <c r="B53" s="1" t="s">
        <v>88</v>
      </c>
      <c r="C53" s="1" t="s">
        <v>146</v>
      </c>
      <c r="D53" s="1" t="s">
        <v>12</v>
      </c>
      <c r="E53" s="59">
        <v>44592</v>
      </c>
      <c r="F53" s="2">
        <v>237</v>
      </c>
      <c r="G53" s="1" t="s">
        <v>14</v>
      </c>
      <c r="H53" s="3" t="s">
        <v>15</v>
      </c>
      <c r="I53" s="4">
        <v>18</v>
      </c>
      <c r="J53" s="2">
        <v>200.88</v>
      </c>
      <c r="K53" s="2">
        <v>0</v>
      </c>
      <c r="L53" s="2">
        <v>18.079999999999998</v>
      </c>
      <c r="M53" s="2">
        <v>18.079999999999998</v>
      </c>
      <c r="N53" s="2">
        <v>0</v>
      </c>
      <c r="O53" s="1" t="s">
        <v>16</v>
      </c>
      <c r="P53" s="1" t="s">
        <v>90</v>
      </c>
      <c r="Q53" s="3" t="s">
        <v>18</v>
      </c>
      <c r="R53" s="1" t="s">
        <v>19</v>
      </c>
      <c r="S53" s="4" t="s">
        <v>20</v>
      </c>
      <c r="T53" s="5" t="s">
        <v>21</v>
      </c>
      <c r="U53" s="5" t="s">
        <v>147</v>
      </c>
      <c r="V53" s="5" t="s">
        <v>75</v>
      </c>
    </row>
    <row r="54" spans="1:22" x14ac:dyDescent="0.25">
      <c r="A54" s="1" t="s">
        <v>148</v>
      </c>
      <c r="B54" s="1" t="s">
        <v>149</v>
      </c>
      <c r="C54" s="1" t="s">
        <v>150</v>
      </c>
      <c r="D54" s="1" t="s">
        <v>12</v>
      </c>
      <c r="E54" s="59">
        <v>44562</v>
      </c>
      <c r="F54" s="2">
        <v>4112</v>
      </c>
      <c r="G54" s="1" t="s">
        <v>14</v>
      </c>
      <c r="H54" s="3" t="s">
        <v>15</v>
      </c>
      <c r="I54" s="4">
        <v>18</v>
      </c>
      <c r="J54" s="2">
        <v>3484</v>
      </c>
      <c r="K54" s="2">
        <v>0</v>
      </c>
      <c r="L54" s="2">
        <v>313.56</v>
      </c>
      <c r="M54" s="2">
        <v>313.56</v>
      </c>
      <c r="N54" s="2">
        <v>0</v>
      </c>
      <c r="O54" s="1" t="s">
        <v>16</v>
      </c>
      <c r="P54" s="1" t="s">
        <v>17</v>
      </c>
      <c r="Q54" s="3" t="s">
        <v>18</v>
      </c>
      <c r="R54" s="1" t="s">
        <v>19</v>
      </c>
      <c r="S54" s="4" t="s">
        <v>20</v>
      </c>
      <c r="T54" s="5" t="s">
        <v>19</v>
      </c>
      <c r="U54" s="5" t="s">
        <v>19</v>
      </c>
      <c r="V54" s="5" t="s">
        <v>19</v>
      </c>
    </row>
    <row r="55" spans="1:22" x14ac:dyDescent="0.25">
      <c r="A55" s="1" t="s">
        <v>151</v>
      </c>
      <c r="B55" s="1" t="s">
        <v>152</v>
      </c>
      <c r="C55" s="1" t="s">
        <v>153</v>
      </c>
      <c r="D55" s="1" t="s">
        <v>12</v>
      </c>
      <c r="E55" s="59">
        <v>44564</v>
      </c>
      <c r="F55" s="2">
        <v>894834</v>
      </c>
      <c r="G55" s="1" t="s">
        <v>14</v>
      </c>
      <c r="H55" s="3" t="s">
        <v>15</v>
      </c>
      <c r="I55" s="4">
        <v>18</v>
      </c>
      <c r="J55" s="2">
        <v>758334</v>
      </c>
      <c r="K55" s="2">
        <v>136500.12</v>
      </c>
      <c r="L55" s="2">
        <v>0</v>
      </c>
      <c r="M55" s="2">
        <v>0</v>
      </c>
      <c r="N55" s="2">
        <v>0</v>
      </c>
      <c r="O55" s="1" t="s">
        <v>16</v>
      </c>
      <c r="P55" s="1" t="s">
        <v>154</v>
      </c>
      <c r="Q55" s="3" t="s">
        <v>18</v>
      </c>
      <c r="R55" s="1" t="s">
        <v>19</v>
      </c>
      <c r="S55" s="4" t="s">
        <v>20</v>
      </c>
      <c r="T55" s="5" t="s">
        <v>21</v>
      </c>
      <c r="U55" s="5" t="s">
        <v>155</v>
      </c>
      <c r="V55" s="5" t="s">
        <v>29</v>
      </c>
    </row>
    <row r="56" spans="1:22" x14ac:dyDescent="0.25">
      <c r="A56" s="1" t="s">
        <v>151</v>
      </c>
      <c r="B56" s="1" t="s">
        <v>152</v>
      </c>
      <c r="C56" s="1" t="s">
        <v>156</v>
      </c>
      <c r="D56" s="1" t="s">
        <v>12</v>
      </c>
      <c r="E56" s="59">
        <v>44564</v>
      </c>
      <c r="F56" s="2">
        <v>977434</v>
      </c>
      <c r="G56" s="1" t="s">
        <v>14</v>
      </c>
      <c r="H56" s="3" t="s">
        <v>15</v>
      </c>
      <c r="I56" s="4">
        <v>18</v>
      </c>
      <c r="J56" s="2">
        <v>828334</v>
      </c>
      <c r="K56" s="2">
        <v>149100.12</v>
      </c>
      <c r="L56" s="2">
        <v>0</v>
      </c>
      <c r="M56" s="2">
        <v>0</v>
      </c>
      <c r="N56" s="2">
        <v>0</v>
      </c>
      <c r="O56" s="1" t="s">
        <v>16</v>
      </c>
      <c r="P56" s="1" t="s">
        <v>154</v>
      </c>
      <c r="Q56" s="3" t="s">
        <v>18</v>
      </c>
      <c r="R56" s="1" t="s">
        <v>19</v>
      </c>
      <c r="S56" s="4" t="s">
        <v>20</v>
      </c>
      <c r="T56" s="5" t="s">
        <v>21</v>
      </c>
      <c r="U56" s="5" t="s">
        <v>157</v>
      </c>
      <c r="V56" s="5" t="s">
        <v>29</v>
      </c>
    </row>
    <row r="57" spans="1:22" x14ac:dyDescent="0.25">
      <c r="A57" s="1" t="s">
        <v>151</v>
      </c>
      <c r="B57" s="1" t="s">
        <v>152</v>
      </c>
      <c r="C57" s="1" t="s">
        <v>158</v>
      </c>
      <c r="D57" s="1" t="s">
        <v>12</v>
      </c>
      <c r="E57" s="59">
        <v>44564</v>
      </c>
      <c r="F57" s="2">
        <v>1679534</v>
      </c>
      <c r="G57" s="1" t="s">
        <v>14</v>
      </c>
      <c r="H57" s="3" t="s">
        <v>15</v>
      </c>
      <c r="I57" s="4">
        <v>18</v>
      </c>
      <c r="J57" s="2">
        <v>1423334</v>
      </c>
      <c r="K57" s="2">
        <v>256200.12</v>
      </c>
      <c r="L57" s="2">
        <v>0</v>
      </c>
      <c r="M57" s="2">
        <v>0</v>
      </c>
      <c r="N57" s="2">
        <v>0</v>
      </c>
      <c r="O57" s="1" t="s">
        <v>16</v>
      </c>
      <c r="P57" s="1" t="s">
        <v>154</v>
      </c>
      <c r="Q57" s="3" t="s">
        <v>18</v>
      </c>
      <c r="R57" s="1" t="s">
        <v>19</v>
      </c>
      <c r="S57" s="4" t="s">
        <v>20</v>
      </c>
      <c r="T57" s="5" t="s">
        <v>21</v>
      </c>
      <c r="U57" s="5" t="s">
        <v>159</v>
      </c>
      <c r="V57" s="5" t="s">
        <v>29</v>
      </c>
    </row>
    <row r="58" spans="1:22" x14ac:dyDescent="0.25">
      <c r="A58" s="1" t="s">
        <v>151</v>
      </c>
      <c r="B58" s="1" t="s">
        <v>152</v>
      </c>
      <c r="C58" s="1" t="s">
        <v>160</v>
      </c>
      <c r="D58" s="1" t="s">
        <v>12</v>
      </c>
      <c r="E58" s="59">
        <v>44564</v>
      </c>
      <c r="F58" s="2">
        <v>1032500</v>
      </c>
      <c r="G58" s="1" t="s">
        <v>14</v>
      </c>
      <c r="H58" s="3" t="s">
        <v>15</v>
      </c>
      <c r="I58" s="4">
        <v>18</v>
      </c>
      <c r="J58" s="2">
        <v>875000</v>
      </c>
      <c r="K58" s="2">
        <v>157500</v>
      </c>
      <c r="L58" s="2">
        <v>0</v>
      </c>
      <c r="M58" s="2">
        <v>0</v>
      </c>
      <c r="N58" s="2">
        <v>0</v>
      </c>
      <c r="O58" s="1" t="s">
        <v>16</v>
      </c>
      <c r="P58" s="1" t="s">
        <v>154</v>
      </c>
      <c r="Q58" s="3" t="s">
        <v>18</v>
      </c>
      <c r="R58" s="1" t="s">
        <v>19</v>
      </c>
      <c r="S58" s="4" t="s">
        <v>20</v>
      </c>
      <c r="T58" s="5" t="s">
        <v>21</v>
      </c>
      <c r="U58" s="5" t="s">
        <v>161</v>
      </c>
      <c r="V58" s="5" t="s">
        <v>29</v>
      </c>
    </row>
    <row r="59" spans="1:22" x14ac:dyDescent="0.25">
      <c r="A59" s="1" t="s">
        <v>151</v>
      </c>
      <c r="B59" s="1" t="s">
        <v>152</v>
      </c>
      <c r="C59" s="1" t="s">
        <v>162</v>
      </c>
      <c r="D59" s="1" t="s">
        <v>12</v>
      </c>
      <c r="E59" s="59">
        <v>44582</v>
      </c>
      <c r="F59" s="2">
        <v>826000</v>
      </c>
      <c r="G59" s="1" t="s">
        <v>14</v>
      </c>
      <c r="H59" s="3" t="s">
        <v>15</v>
      </c>
      <c r="I59" s="4">
        <v>18</v>
      </c>
      <c r="J59" s="2">
        <v>700000</v>
      </c>
      <c r="K59" s="2">
        <v>126000</v>
      </c>
      <c r="L59" s="2">
        <v>0</v>
      </c>
      <c r="M59" s="2">
        <v>0</v>
      </c>
      <c r="N59" s="2">
        <v>0</v>
      </c>
      <c r="O59" s="1" t="s">
        <v>16</v>
      </c>
      <c r="P59" s="1" t="s">
        <v>154</v>
      </c>
      <c r="Q59" s="3" t="s">
        <v>18</v>
      </c>
      <c r="R59" s="1" t="s">
        <v>19</v>
      </c>
      <c r="S59" s="4" t="s">
        <v>20</v>
      </c>
      <c r="T59" s="5" t="s">
        <v>21</v>
      </c>
      <c r="U59" s="5" t="s">
        <v>163</v>
      </c>
      <c r="V59" s="5" t="s">
        <v>55</v>
      </c>
    </row>
    <row r="60" spans="1:22" x14ac:dyDescent="0.25">
      <c r="A60" s="1" t="s">
        <v>151</v>
      </c>
      <c r="B60" s="1" t="s">
        <v>152</v>
      </c>
      <c r="C60" s="1" t="s">
        <v>164</v>
      </c>
      <c r="D60" s="1" t="s">
        <v>12</v>
      </c>
      <c r="E60" s="59">
        <v>44562</v>
      </c>
      <c r="F60" s="2">
        <v>11</v>
      </c>
      <c r="G60" s="1" t="s">
        <v>165</v>
      </c>
      <c r="H60" s="3" t="s">
        <v>15</v>
      </c>
      <c r="I60" s="4">
        <v>18</v>
      </c>
      <c r="J60" s="2">
        <v>9.58</v>
      </c>
      <c r="K60" s="2">
        <v>0</v>
      </c>
      <c r="L60" s="2">
        <v>0.86</v>
      </c>
      <c r="M60" s="2">
        <v>0.86</v>
      </c>
      <c r="N60" s="2">
        <v>0</v>
      </c>
      <c r="O60" s="1" t="s">
        <v>16</v>
      </c>
      <c r="P60" s="1" t="s">
        <v>154</v>
      </c>
      <c r="Q60" s="3" t="s">
        <v>15</v>
      </c>
      <c r="R60" s="1" t="s">
        <v>166</v>
      </c>
      <c r="S60" s="4" t="s">
        <v>20</v>
      </c>
      <c r="T60" s="5" t="s">
        <v>21</v>
      </c>
      <c r="U60" s="5" t="s">
        <v>167</v>
      </c>
      <c r="V60" s="5" t="s">
        <v>64</v>
      </c>
    </row>
    <row r="61" spans="1:22" x14ac:dyDescent="0.25">
      <c r="A61" s="1" t="s">
        <v>151</v>
      </c>
      <c r="B61" s="1" t="s">
        <v>152</v>
      </c>
      <c r="C61" s="1" t="s">
        <v>168</v>
      </c>
      <c r="D61" s="1" t="s">
        <v>12</v>
      </c>
      <c r="E61" s="59">
        <v>44562</v>
      </c>
      <c r="F61" s="2">
        <v>11</v>
      </c>
      <c r="G61" s="1" t="s">
        <v>165</v>
      </c>
      <c r="H61" s="3" t="s">
        <v>15</v>
      </c>
      <c r="I61" s="4">
        <v>18</v>
      </c>
      <c r="J61" s="2">
        <v>9.58</v>
      </c>
      <c r="K61" s="2">
        <v>0</v>
      </c>
      <c r="L61" s="2">
        <v>0.86</v>
      </c>
      <c r="M61" s="2">
        <v>0.86</v>
      </c>
      <c r="N61" s="2">
        <v>0</v>
      </c>
      <c r="O61" s="1" t="s">
        <v>16</v>
      </c>
      <c r="P61" s="1" t="s">
        <v>154</v>
      </c>
      <c r="Q61" s="3" t="s">
        <v>15</v>
      </c>
      <c r="R61" s="1" t="s">
        <v>166</v>
      </c>
      <c r="S61" s="4" t="s">
        <v>20</v>
      </c>
      <c r="T61" s="5" t="s">
        <v>21</v>
      </c>
      <c r="U61" s="5" t="s">
        <v>169</v>
      </c>
      <c r="V61" s="5" t="s">
        <v>170</v>
      </c>
    </row>
    <row r="62" spans="1:22" x14ac:dyDescent="0.25">
      <c r="A62" s="1" t="s">
        <v>151</v>
      </c>
      <c r="B62" s="1" t="s">
        <v>152</v>
      </c>
      <c r="C62" s="1" t="s">
        <v>171</v>
      </c>
      <c r="D62" s="1" t="s">
        <v>12</v>
      </c>
      <c r="E62" s="59">
        <v>44562</v>
      </c>
      <c r="F62" s="2">
        <v>11</v>
      </c>
      <c r="G62" s="1" t="s">
        <v>165</v>
      </c>
      <c r="H62" s="3" t="s">
        <v>15</v>
      </c>
      <c r="I62" s="4">
        <v>18</v>
      </c>
      <c r="J62" s="2">
        <v>9.58</v>
      </c>
      <c r="K62" s="2">
        <v>0</v>
      </c>
      <c r="L62" s="2">
        <v>0.86</v>
      </c>
      <c r="M62" s="2">
        <v>0.86</v>
      </c>
      <c r="N62" s="2">
        <v>0</v>
      </c>
      <c r="O62" s="1" t="s">
        <v>16</v>
      </c>
      <c r="P62" s="1" t="s">
        <v>154</v>
      </c>
      <c r="Q62" s="3" t="s">
        <v>15</v>
      </c>
      <c r="R62" s="1" t="s">
        <v>166</v>
      </c>
      <c r="S62" s="4" t="s">
        <v>20</v>
      </c>
      <c r="T62" s="5" t="s">
        <v>21</v>
      </c>
      <c r="U62" s="5" t="s">
        <v>172</v>
      </c>
      <c r="V62" s="5" t="s">
        <v>170</v>
      </c>
    </row>
    <row r="63" spans="1:22" x14ac:dyDescent="0.25">
      <c r="A63" s="1" t="s">
        <v>151</v>
      </c>
      <c r="B63" s="1" t="s">
        <v>152</v>
      </c>
      <c r="C63" s="1" t="s">
        <v>173</v>
      </c>
      <c r="D63" s="1" t="s">
        <v>12</v>
      </c>
      <c r="E63" s="59">
        <v>44562</v>
      </c>
      <c r="F63" s="2">
        <v>11</v>
      </c>
      <c r="G63" s="1" t="s">
        <v>165</v>
      </c>
      <c r="H63" s="3" t="s">
        <v>15</v>
      </c>
      <c r="I63" s="4">
        <v>18</v>
      </c>
      <c r="J63" s="2">
        <v>9.58</v>
      </c>
      <c r="K63" s="2">
        <v>0</v>
      </c>
      <c r="L63" s="2">
        <v>0.86</v>
      </c>
      <c r="M63" s="2">
        <v>0.86</v>
      </c>
      <c r="N63" s="2">
        <v>0</v>
      </c>
      <c r="O63" s="1" t="s">
        <v>16</v>
      </c>
      <c r="P63" s="1" t="s">
        <v>154</v>
      </c>
      <c r="Q63" s="3" t="s">
        <v>15</v>
      </c>
      <c r="R63" s="1" t="s">
        <v>166</v>
      </c>
      <c r="S63" s="4" t="s">
        <v>20</v>
      </c>
      <c r="T63" s="5" t="s">
        <v>21</v>
      </c>
      <c r="U63" s="5" t="s">
        <v>174</v>
      </c>
      <c r="V63" s="5" t="s">
        <v>170</v>
      </c>
    </row>
    <row r="64" spans="1:22" x14ac:dyDescent="0.25">
      <c r="A64" s="1" t="s">
        <v>151</v>
      </c>
      <c r="B64" s="1" t="s">
        <v>152</v>
      </c>
      <c r="C64" s="1" t="s">
        <v>175</v>
      </c>
      <c r="D64" s="1" t="s">
        <v>12</v>
      </c>
      <c r="E64" s="59">
        <v>44562</v>
      </c>
      <c r="F64" s="2">
        <v>11</v>
      </c>
      <c r="G64" s="1" t="s">
        <v>165</v>
      </c>
      <c r="H64" s="3" t="s">
        <v>15</v>
      </c>
      <c r="I64" s="4">
        <v>18</v>
      </c>
      <c r="J64" s="2">
        <v>9.58</v>
      </c>
      <c r="K64" s="2">
        <v>0</v>
      </c>
      <c r="L64" s="2">
        <v>0.86</v>
      </c>
      <c r="M64" s="2">
        <v>0.86</v>
      </c>
      <c r="N64" s="2">
        <v>0</v>
      </c>
      <c r="O64" s="1" t="s">
        <v>16</v>
      </c>
      <c r="P64" s="1" t="s">
        <v>154</v>
      </c>
      <c r="Q64" s="3" t="s">
        <v>15</v>
      </c>
      <c r="R64" s="1" t="s">
        <v>166</v>
      </c>
      <c r="S64" s="4" t="s">
        <v>20</v>
      </c>
      <c r="T64" s="5" t="s">
        <v>21</v>
      </c>
      <c r="U64" s="5" t="s">
        <v>176</v>
      </c>
      <c r="V64" s="5" t="s">
        <v>170</v>
      </c>
    </row>
    <row r="65" spans="1:22" x14ac:dyDescent="0.25">
      <c r="A65" s="1" t="s">
        <v>151</v>
      </c>
      <c r="B65" s="1" t="s">
        <v>152</v>
      </c>
      <c r="C65" s="1" t="s">
        <v>177</v>
      </c>
      <c r="D65" s="1" t="s">
        <v>12</v>
      </c>
      <c r="E65" s="59">
        <v>44562</v>
      </c>
      <c r="F65" s="2">
        <v>11</v>
      </c>
      <c r="G65" s="1" t="s">
        <v>165</v>
      </c>
      <c r="H65" s="3" t="s">
        <v>15</v>
      </c>
      <c r="I65" s="4">
        <v>18</v>
      </c>
      <c r="J65" s="2">
        <v>9.58</v>
      </c>
      <c r="K65" s="2">
        <v>0</v>
      </c>
      <c r="L65" s="2">
        <v>0.86</v>
      </c>
      <c r="M65" s="2">
        <v>0.86</v>
      </c>
      <c r="N65" s="2">
        <v>0</v>
      </c>
      <c r="O65" s="1" t="s">
        <v>16</v>
      </c>
      <c r="P65" s="1" t="s">
        <v>154</v>
      </c>
      <c r="Q65" s="3" t="s">
        <v>15</v>
      </c>
      <c r="R65" s="1" t="s">
        <v>166</v>
      </c>
      <c r="S65" s="4" t="s">
        <v>20</v>
      </c>
      <c r="T65" s="5" t="s">
        <v>21</v>
      </c>
      <c r="U65" s="5" t="s">
        <v>178</v>
      </c>
      <c r="V65" s="5" t="s">
        <v>170</v>
      </c>
    </row>
    <row r="66" spans="1:22" x14ac:dyDescent="0.25">
      <c r="A66" s="1" t="s">
        <v>151</v>
      </c>
      <c r="B66" s="1" t="s">
        <v>152</v>
      </c>
      <c r="C66" s="1" t="s">
        <v>179</v>
      </c>
      <c r="D66" s="1" t="s">
        <v>12</v>
      </c>
      <c r="E66" s="59">
        <v>44562</v>
      </c>
      <c r="F66" s="2">
        <v>11</v>
      </c>
      <c r="G66" s="1" t="s">
        <v>165</v>
      </c>
      <c r="H66" s="3" t="s">
        <v>15</v>
      </c>
      <c r="I66" s="4">
        <v>18</v>
      </c>
      <c r="J66" s="2">
        <v>9.58</v>
      </c>
      <c r="K66" s="2">
        <v>0</v>
      </c>
      <c r="L66" s="2">
        <v>0.86</v>
      </c>
      <c r="M66" s="2">
        <v>0.86</v>
      </c>
      <c r="N66" s="2">
        <v>0</v>
      </c>
      <c r="O66" s="1" t="s">
        <v>16</v>
      </c>
      <c r="P66" s="1" t="s">
        <v>154</v>
      </c>
      <c r="Q66" s="3" t="s">
        <v>15</v>
      </c>
      <c r="R66" s="1" t="s">
        <v>166</v>
      </c>
      <c r="S66" s="4" t="s">
        <v>20</v>
      </c>
      <c r="T66" s="5" t="s">
        <v>21</v>
      </c>
      <c r="U66" s="5" t="s">
        <v>180</v>
      </c>
      <c r="V66" s="5" t="s">
        <v>134</v>
      </c>
    </row>
    <row r="67" spans="1:22" x14ac:dyDescent="0.25">
      <c r="A67" s="1" t="s">
        <v>151</v>
      </c>
      <c r="B67" s="1" t="s">
        <v>152</v>
      </c>
      <c r="C67" s="1" t="s">
        <v>181</v>
      </c>
      <c r="D67" s="1" t="s">
        <v>12</v>
      </c>
      <c r="E67" s="59">
        <v>44562</v>
      </c>
      <c r="F67" s="2">
        <v>11</v>
      </c>
      <c r="G67" s="1" t="s">
        <v>165</v>
      </c>
      <c r="H67" s="3" t="s">
        <v>15</v>
      </c>
      <c r="I67" s="4">
        <v>18</v>
      </c>
      <c r="J67" s="2">
        <v>9.58</v>
      </c>
      <c r="K67" s="2">
        <v>0</v>
      </c>
      <c r="L67" s="2">
        <v>0.86</v>
      </c>
      <c r="M67" s="2">
        <v>0.86</v>
      </c>
      <c r="N67" s="2">
        <v>0</v>
      </c>
      <c r="O67" s="1" t="s">
        <v>16</v>
      </c>
      <c r="P67" s="1" t="s">
        <v>154</v>
      </c>
      <c r="Q67" s="3" t="s">
        <v>15</v>
      </c>
      <c r="R67" s="1" t="s">
        <v>166</v>
      </c>
      <c r="S67" s="4" t="s">
        <v>20</v>
      </c>
      <c r="T67" s="5" t="s">
        <v>21</v>
      </c>
      <c r="U67" s="5" t="s">
        <v>182</v>
      </c>
      <c r="V67" s="5" t="s">
        <v>134</v>
      </c>
    </row>
    <row r="68" spans="1:22" x14ac:dyDescent="0.25">
      <c r="A68" s="1" t="s">
        <v>151</v>
      </c>
      <c r="B68" s="1" t="s">
        <v>152</v>
      </c>
      <c r="C68" s="1" t="s">
        <v>183</v>
      </c>
      <c r="D68" s="1" t="s">
        <v>12</v>
      </c>
      <c r="E68" s="59">
        <v>44562</v>
      </c>
      <c r="F68" s="2">
        <v>11</v>
      </c>
      <c r="G68" s="1" t="s">
        <v>165</v>
      </c>
      <c r="H68" s="3" t="s">
        <v>15</v>
      </c>
      <c r="I68" s="4">
        <v>18</v>
      </c>
      <c r="J68" s="2">
        <v>9.58</v>
      </c>
      <c r="K68" s="2">
        <v>0</v>
      </c>
      <c r="L68" s="2">
        <v>0.86</v>
      </c>
      <c r="M68" s="2">
        <v>0.86</v>
      </c>
      <c r="N68" s="2">
        <v>0</v>
      </c>
      <c r="O68" s="1" t="s">
        <v>16</v>
      </c>
      <c r="P68" s="1" t="s">
        <v>154</v>
      </c>
      <c r="Q68" s="3" t="s">
        <v>15</v>
      </c>
      <c r="R68" s="1" t="s">
        <v>166</v>
      </c>
      <c r="S68" s="4" t="s">
        <v>20</v>
      </c>
      <c r="T68" s="5" t="s">
        <v>21</v>
      </c>
      <c r="U68" s="5" t="s">
        <v>184</v>
      </c>
      <c r="V68" s="5" t="s">
        <v>134</v>
      </c>
    </row>
    <row r="69" spans="1:22" x14ac:dyDescent="0.25">
      <c r="A69" s="1" t="s">
        <v>151</v>
      </c>
      <c r="B69" s="1" t="s">
        <v>152</v>
      </c>
      <c r="C69" s="1" t="s">
        <v>185</v>
      </c>
      <c r="D69" s="1" t="s">
        <v>12</v>
      </c>
      <c r="E69" s="59">
        <v>44562</v>
      </c>
      <c r="F69" s="2">
        <v>11</v>
      </c>
      <c r="G69" s="1" t="s">
        <v>165</v>
      </c>
      <c r="H69" s="3" t="s">
        <v>15</v>
      </c>
      <c r="I69" s="4">
        <v>18</v>
      </c>
      <c r="J69" s="2">
        <v>9.58</v>
      </c>
      <c r="K69" s="2">
        <v>0</v>
      </c>
      <c r="L69" s="2">
        <v>0.86</v>
      </c>
      <c r="M69" s="2">
        <v>0.86</v>
      </c>
      <c r="N69" s="2">
        <v>0</v>
      </c>
      <c r="O69" s="1" t="s">
        <v>16</v>
      </c>
      <c r="P69" s="1" t="s">
        <v>154</v>
      </c>
      <c r="Q69" s="3" t="s">
        <v>15</v>
      </c>
      <c r="R69" s="1" t="s">
        <v>166</v>
      </c>
      <c r="S69" s="4" t="s">
        <v>20</v>
      </c>
      <c r="T69" s="5" t="s">
        <v>21</v>
      </c>
      <c r="U69" s="5" t="s">
        <v>186</v>
      </c>
      <c r="V69" s="5" t="s">
        <v>134</v>
      </c>
    </row>
    <row r="70" spans="1:22" x14ac:dyDescent="0.25">
      <c r="A70" s="1" t="s">
        <v>151</v>
      </c>
      <c r="B70" s="1" t="s">
        <v>152</v>
      </c>
      <c r="C70" s="1" t="s">
        <v>187</v>
      </c>
      <c r="D70" s="1" t="s">
        <v>12</v>
      </c>
      <c r="E70" s="59">
        <v>44562</v>
      </c>
      <c r="F70" s="2">
        <v>11</v>
      </c>
      <c r="G70" s="1" t="s">
        <v>165</v>
      </c>
      <c r="H70" s="3" t="s">
        <v>15</v>
      </c>
      <c r="I70" s="4">
        <v>18</v>
      </c>
      <c r="J70" s="2">
        <v>9.58</v>
      </c>
      <c r="K70" s="2">
        <v>0</v>
      </c>
      <c r="L70" s="2">
        <v>0.86</v>
      </c>
      <c r="M70" s="2">
        <v>0.86</v>
      </c>
      <c r="N70" s="2">
        <v>0</v>
      </c>
      <c r="O70" s="1" t="s">
        <v>16</v>
      </c>
      <c r="P70" s="1" t="s">
        <v>154</v>
      </c>
      <c r="Q70" s="3" t="s">
        <v>15</v>
      </c>
      <c r="R70" s="1" t="s">
        <v>166</v>
      </c>
      <c r="S70" s="4" t="s">
        <v>20</v>
      </c>
      <c r="T70" s="5" t="s">
        <v>21</v>
      </c>
      <c r="U70" s="5" t="s">
        <v>188</v>
      </c>
      <c r="V70" s="5" t="s">
        <v>134</v>
      </c>
    </row>
    <row r="71" spans="1:22" x14ac:dyDescent="0.25">
      <c r="A71" s="1" t="s">
        <v>151</v>
      </c>
      <c r="B71" s="1" t="s">
        <v>152</v>
      </c>
      <c r="C71" s="1" t="s">
        <v>189</v>
      </c>
      <c r="D71" s="1" t="s">
        <v>12</v>
      </c>
      <c r="E71" s="59">
        <v>44580</v>
      </c>
      <c r="F71" s="2">
        <v>2726</v>
      </c>
      <c r="G71" s="1" t="s">
        <v>14</v>
      </c>
      <c r="H71" s="3" t="s">
        <v>15</v>
      </c>
      <c r="I71" s="4">
        <v>18</v>
      </c>
      <c r="J71" s="2">
        <v>2310</v>
      </c>
      <c r="K71" s="2">
        <v>415.8</v>
      </c>
      <c r="L71" s="2">
        <v>0</v>
      </c>
      <c r="M71" s="2">
        <v>0</v>
      </c>
      <c r="N71" s="2">
        <v>0</v>
      </c>
      <c r="O71" s="1" t="s">
        <v>16</v>
      </c>
      <c r="P71" s="1" t="s">
        <v>154</v>
      </c>
      <c r="Q71" s="3" t="s">
        <v>18</v>
      </c>
      <c r="R71" s="1" t="s">
        <v>19</v>
      </c>
      <c r="S71" s="4" t="s">
        <v>20</v>
      </c>
      <c r="T71" s="5" t="s">
        <v>21</v>
      </c>
      <c r="U71" s="5" t="s">
        <v>190</v>
      </c>
      <c r="V71" s="5" t="s">
        <v>125</v>
      </c>
    </row>
    <row r="72" spans="1:22" x14ac:dyDescent="0.25">
      <c r="A72" s="1" t="s">
        <v>191</v>
      </c>
      <c r="B72" s="1" t="s">
        <v>192</v>
      </c>
      <c r="C72" s="1" t="s">
        <v>193</v>
      </c>
      <c r="D72" s="1" t="s">
        <v>12</v>
      </c>
      <c r="E72" s="59">
        <v>44592</v>
      </c>
      <c r="F72" s="2">
        <v>315.06</v>
      </c>
      <c r="G72" s="1" t="s">
        <v>14</v>
      </c>
      <c r="H72" s="3" t="s">
        <v>15</v>
      </c>
      <c r="I72" s="4">
        <v>18</v>
      </c>
      <c r="J72" s="2">
        <v>267</v>
      </c>
      <c r="K72" s="2">
        <v>0</v>
      </c>
      <c r="L72" s="2">
        <v>24.03</v>
      </c>
      <c r="M72" s="2">
        <v>24.03</v>
      </c>
      <c r="N72" s="2">
        <v>0</v>
      </c>
      <c r="O72" s="1" t="s">
        <v>16</v>
      </c>
      <c r="P72" s="1" t="s">
        <v>154</v>
      </c>
      <c r="Q72" s="3" t="s">
        <v>18</v>
      </c>
      <c r="R72" s="1" t="s">
        <v>19</v>
      </c>
      <c r="S72" s="4" t="s">
        <v>20</v>
      </c>
      <c r="T72" s="5" t="s">
        <v>19</v>
      </c>
      <c r="U72" s="5" t="s">
        <v>19</v>
      </c>
      <c r="V72" s="5" t="s">
        <v>19</v>
      </c>
    </row>
    <row r="73" spans="1:22" x14ac:dyDescent="0.25">
      <c r="A73" s="1" t="s">
        <v>195</v>
      </c>
      <c r="B73" s="1" t="s">
        <v>88</v>
      </c>
      <c r="C73" s="1" t="s">
        <v>196</v>
      </c>
      <c r="D73" s="1" t="s">
        <v>12</v>
      </c>
      <c r="E73" s="59">
        <v>44579</v>
      </c>
      <c r="F73" s="2">
        <v>224</v>
      </c>
      <c r="G73" s="1" t="s">
        <v>14</v>
      </c>
      <c r="H73" s="3" t="s">
        <v>15</v>
      </c>
      <c r="I73" s="4">
        <v>18</v>
      </c>
      <c r="J73" s="2">
        <v>189.55</v>
      </c>
      <c r="K73" s="2">
        <v>34.119999999999997</v>
      </c>
      <c r="L73" s="2">
        <v>0</v>
      </c>
      <c r="M73" s="2">
        <v>0</v>
      </c>
      <c r="N73" s="2">
        <v>0</v>
      </c>
      <c r="O73" s="1" t="s">
        <v>16</v>
      </c>
      <c r="P73" s="1" t="s">
        <v>154</v>
      </c>
      <c r="Q73" s="3" t="s">
        <v>18</v>
      </c>
      <c r="R73" s="1" t="s">
        <v>19</v>
      </c>
      <c r="S73" s="4" t="s">
        <v>20</v>
      </c>
      <c r="T73" s="5" t="s">
        <v>21</v>
      </c>
      <c r="U73" s="5" t="s">
        <v>197</v>
      </c>
      <c r="V73" s="5" t="s">
        <v>118</v>
      </c>
    </row>
    <row r="74" spans="1:22" x14ac:dyDescent="0.25">
      <c r="A74" s="1" t="s">
        <v>195</v>
      </c>
      <c r="B74" s="1" t="s">
        <v>88</v>
      </c>
      <c r="C74" s="1" t="s">
        <v>198</v>
      </c>
      <c r="D74" s="1" t="s">
        <v>12</v>
      </c>
      <c r="E74" s="59">
        <v>44579</v>
      </c>
      <c r="F74" s="2">
        <v>24</v>
      </c>
      <c r="G74" s="1" t="s">
        <v>14</v>
      </c>
      <c r="H74" s="3" t="s">
        <v>15</v>
      </c>
      <c r="I74" s="4">
        <v>18</v>
      </c>
      <c r="J74" s="2">
        <v>20</v>
      </c>
      <c r="K74" s="2">
        <v>3.6</v>
      </c>
      <c r="L74" s="2">
        <v>0</v>
      </c>
      <c r="M74" s="2">
        <v>0</v>
      </c>
      <c r="N74" s="2">
        <v>0</v>
      </c>
      <c r="O74" s="1" t="s">
        <v>16</v>
      </c>
      <c r="P74" s="1" t="s">
        <v>154</v>
      </c>
      <c r="Q74" s="3" t="s">
        <v>18</v>
      </c>
      <c r="R74" s="1" t="s">
        <v>19</v>
      </c>
      <c r="S74" s="4" t="s">
        <v>20</v>
      </c>
      <c r="T74" s="5" t="s">
        <v>21</v>
      </c>
      <c r="U74" s="5" t="s">
        <v>199</v>
      </c>
      <c r="V74" s="5" t="s">
        <v>118</v>
      </c>
    </row>
    <row r="75" spans="1:22" x14ac:dyDescent="0.25">
      <c r="A75" s="1" t="s">
        <v>195</v>
      </c>
      <c r="B75" s="1" t="s">
        <v>88</v>
      </c>
      <c r="C75" s="1" t="s">
        <v>200</v>
      </c>
      <c r="D75" s="1" t="s">
        <v>12</v>
      </c>
      <c r="E75" s="59">
        <v>44581</v>
      </c>
      <c r="F75" s="2">
        <v>931</v>
      </c>
      <c r="G75" s="1" t="s">
        <v>14</v>
      </c>
      <c r="H75" s="3" t="s">
        <v>15</v>
      </c>
      <c r="I75" s="4">
        <v>18</v>
      </c>
      <c r="J75" s="2">
        <v>788.8</v>
      </c>
      <c r="K75" s="2">
        <v>141.97999999999999</v>
      </c>
      <c r="L75" s="2">
        <v>0</v>
      </c>
      <c r="M75" s="2">
        <v>0</v>
      </c>
      <c r="N75" s="2">
        <v>0</v>
      </c>
      <c r="O75" s="1" t="s">
        <v>16</v>
      </c>
      <c r="P75" s="1" t="s">
        <v>154</v>
      </c>
      <c r="Q75" s="3" t="s">
        <v>18</v>
      </c>
      <c r="R75" s="1" t="s">
        <v>19</v>
      </c>
      <c r="S75" s="4" t="s">
        <v>20</v>
      </c>
      <c r="T75" s="5" t="s">
        <v>21</v>
      </c>
      <c r="U75" s="5" t="s">
        <v>201</v>
      </c>
      <c r="V75" s="5" t="s">
        <v>48</v>
      </c>
    </row>
    <row r="76" spans="1:22" x14ac:dyDescent="0.25">
      <c r="A76" s="1" t="s">
        <v>195</v>
      </c>
      <c r="B76" s="1" t="s">
        <v>88</v>
      </c>
      <c r="C76" s="1" t="s">
        <v>202</v>
      </c>
      <c r="D76" s="1" t="s">
        <v>12</v>
      </c>
      <c r="E76" s="59">
        <v>44582</v>
      </c>
      <c r="F76" s="2">
        <v>527</v>
      </c>
      <c r="G76" s="1" t="s">
        <v>14</v>
      </c>
      <c r="H76" s="3" t="s">
        <v>15</v>
      </c>
      <c r="I76" s="4">
        <v>18</v>
      </c>
      <c r="J76" s="2">
        <v>446</v>
      </c>
      <c r="K76" s="2">
        <v>80.28</v>
      </c>
      <c r="L76" s="2">
        <v>0</v>
      </c>
      <c r="M76" s="2">
        <v>0</v>
      </c>
      <c r="N76" s="2">
        <v>0</v>
      </c>
      <c r="O76" s="1" t="s">
        <v>16</v>
      </c>
      <c r="P76" s="1" t="s">
        <v>154</v>
      </c>
      <c r="Q76" s="3" t="s">
        <v>18</v>
      </c>
      <c r="R76" s="1" t="s">
        <v>19</v>
      </c>
      <c r="S76" s="4" t="s">
        <v>20</v>
      </c>
      <c r="T76" s="5" t="s">
        <v>21</v>
      </c>
      <c r="U76" s="5" t="s">
        <v>203</v>
      </c>
      <c r="V76" s="5" t="s">
        <v>55</v>
      </c>
    </row>
    <row r="77" spans="1:22" x14ac:dyDescent="0.25">
      <c r="A77" s="1" t="s">
        <v>195</v>
      </c>
      <c r="B77" s="1" t="s">
        <v>88</v>
      </c>
      <c r="C77" s="1" t="s">
        <v>204</v>
      </c>
      <c r="D77" s="1" t="s">
        <v>12</v>
      </c>
      <c r="E77" s="59">
        <v>44580</v>
      </c>
      <c r="F77" s="2">
        <v>7093</v>
      </c>
      <c r="G77" s="1" t="s">
        <v>14</v>
      </c>
      <c r="H77" s="3" t="s">
        <v>15</v>
      </c>
      <c r="I77" s="4">
        <v>18</v>
      </c>
      <c r="J77" s="2">
        <v>6010.8</v>
      </c>
      <c r="K77" s="2">
        <v>1081.94</v>
      </c>
      <c r="L77" s="2">
        <v>0</v>
      </c>
      <c r="M77" s="2">
        <v>0</v>
      </c>
      <c r="N77" s="2">
        <v>0</v>
      </c>
      <c r="O77" s="1" t="s">
        <v>16</v>
      </c>
      <c r="P77" s="1" t="s">
        <v>154</v>
      </c>
      <c r="Q77" s="3" t="s">
        <v>18</v>
      </c>
      <c r="R77" s="1" t="s">
        <v>19</v>
      </c>
      <c r="S77" s="4" t="s">
        <v>20</v>
      </c>
      <c r="T77" s="5" t="s">
        <v>21</v>
      </c>
      <c r="U77" s="5" t="s">
        <v>205</v>
      </c>
      <c r="V77" s="5" t="s">
        <v>125</v>
      </c>
    </row>
    <row r="78" spans="1:22" x14ac:dyDescent="0.25">
      <c r="A78" s="1" t="s">
        <v>206</v>
      </c>
      <c r="B78" s="1" t="s">
        <v>207</v>
      </c>
      <c r="C78" s="1" t="s">
        <v>208</v>
      </c>
      <c r="D78" s="1" t="s">
        <v>12</v>
      </c>
      <c r="E78" s="59">
        <v>44564</v>
      </c>
      <c r="F78" s="2">
        <v>8053.26</v>
      </c>
      <c r="G78" s="1" t="s">
        <v>14</v>
      </c>
      <c r="H78" s="3" t="s">
        <v>15</v>
      </c>
      <c r="I78" s="4">
        <v>18</v>
      </c>
      <c r="J78" s="2">
        <v>6824.8</v>
      </c>
      <c r="K78" s="2">
        <v>0</v>
      </c>
      <c r="L78" s="2">
        <v>614.23</v>
      </c>
      <c r="M78" s="2">
        <v>614.23</v>
      </c>
      <c r="N78" s="2">
        <v>0</v>
      </c>
      <c r="O78" s="1" t="s">
        <v>16</v>
      </c>
      <c r="P78" s="1" t="s">
        <v>154</v>
      </c>
      <c r="Q78" s="3" t="s">
        <v>18</v>
      </c>
      <c r="R78" s="1" t="s">
        <v>19</v>
      </c>
      <c r="S78" s="4" t="s">
        <v>20</v>
      </c>
      <c r="T78" s="5" t="s">
        <v>19</v>
      </c>
      <c r="U78" s="5" t="s">
        <v>19</v>
      </c>
      <c r="V78" s="5" t="s">
        <v>19</v>
      </c>
    </row>
    <row r="80" spans="1:22" x14ac:dyDescent="0.25">
      <c r="J80" s="6">
        <f>SUM(J2:J79)</f>
        <v>4784316.63</v>
      </c>
      <c r="K80" s="6">
        <f t="shared" ref="K80:N80" si="0">SUM(K2:K79)</f>
        <v>852854.83</v>
      </c>
      <c r="L80" s="6">
        <f t="shared" si="0"/>
        <v>4161.0600000000013</v>
      </c>
      <c r="M80" s="6">
        <f t="shared" si="0"/>
        <v>4161.0600000000013</v>
      </c>
      <c r="N80" s="6">
        <f t="shared" si="0"/>
        <v>0</v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45BF-0D26-48E3-9D23-6123026DDDB6}">
  <dimension ref="A1:C26"/>
  <sheetViews>
    <sheetView workbookViewId="0">
      <selection activeCell="B1" sqref="B1:B1048576"/>
    </sheetView>
  </sheetViews>
  <sheetFormatPr defaultRowHeight="15" x14ac:dyDescent="0.25"/>
  <sheetData>
    <row r="1" spans="1:3" x14ac:dyDescent="0.25">
      <c r="A1" t="s">
        <v>282</v>
      </c>
      <c r="B1">
        <v>10055</v>
      </c>
      <c r="C1">
        <f>VLOOKUP(B1,'JAN PURCHASE'!B:B,1,0)</f>
        <v>10055</v>
      </c>
    </row>
    <row r="2" spans="1:3" x14ac:dyDescent="0.25">
      <c r="A2" t="s">
        <v>282</v>
      </c>
      <c r="B2">
        <v>10396</v>
      </c>
      <c r="C2" t="e">
        <f>VLOOKUP(B2,'JAN PURCHASE'!B:B,1,0)</f>
        <v>#N/A</v>
      </c>
    </row>
    <row r="3" spans="1:3" x14ac:dyDescent="0.25">
      <c r="A3" t="s">
        <v>282</v>
      </c>
      <c r="B3">
        <v>10397</v>
      </c>
      <c r="C3" t="e">
        <f>VLOOKUP(B3,'JAN PURCHASE'!B:B,1,0)</f>
        <v>#N/A</v>
      </c>
    </row>
    <row r="4" spans="1:3" x14ac:dyDescent="0.25">
      <c r="A4" t="s">
        <v>282</v>
      </c>
      <c r="B4">
        <v>10745</v>
      </c>
      <c r="C4" t="e">
        <f>VLOOKUP(B4,'JAN PURCHASE'!B:B,1,0)</f>
        <v>#N/A</v>
      </c>
    </row>
    <row r="5" spans="1:3" x14ac:dyDescent="0.25">
      <c r="A5" t="s">
        <v>282</v>
      </c>
      <c r="B5">
        <v>10746</v>
      </c>
      <c r="C5" t="e">
        <f>VLOOKUP(B5,'JAN PURCHASE'!B:B,1,0)</f>
        <v>#N/A</v>
      </c>
    </row>
    <row r="6" spans="1:3" x14ac:dyDescent="0.25">
      <c r="A6" t="s">
        <v>282</v>
      </c>
      <c r="B6">
        <v>11047</v>
      </c>
      <c r="C6">
        <f>VLOOKUP(B6,'JAN PURCHASE'!B:B,1,0)</f>
        <v>11047</v>
      </c>
    </row>
    <row r="7" spans="1:3" x14ac:dyDescent="0.25">
      <c r="A7" t="s">
        <v>282</v>
      </c>
      <c r="B7">
        <v>11067</v>
      </c>
      <c r="C7" t="e">
        <f>VLOOKUP(B7,'JAN PURCHASE'!B:B,1,0)</f>
        <v>#N/A</v>
      </c>
    </row>
    <row r="8" spans="1:3" x14ac:dyDescent="0.25">
      <c r="A8" t="s">
        <v>282</v>
      </c>
      <c r="B8">
        <v>11800</v>
      </c>
      <c r="C8" t="e">
        <f>VLOOKUP(B8,'JAN PURCHASE'!B:B,1,0)</f>
        <v>#N/A</v>
      </c>
    </row>
    <row r="9" spans="1:3" x14ac:dyDescent="0.25">
      <c r="A9" t="s">
        <v>282</v>
      </c>
      <c r="B9">
        <v>11801</v>
      </c>
      <c r="C9" t="e">
        <f>VLOOKUP(B9,'JAN PURCHASE'!B:B,1,0)</f>
        <v>#N/A</v>
      </c>
    </row>
    <row r="10" spans="1:3" x14ac:dyDescent="0.25">
      <c r="A10" t="s">
        <v>282</v>
      </c>
      <c r="B10">
        <v>11802</v>
      </c>
      <c r="C10" t="e">
        <f>VLOOKUP(B10,'JAN PURCHASE'!B:B,1,0)</f>
        <v>#N/A</v>
      </c>
    </row>
    <row r="11" spans="1:3" x14ac:dyDescent="0.25">
      <c r="A11" t="s">
        <v>282</v>
      </c>
      <c r="B11">
        <v>11803</v>
      </c>
      <c r="C11" t="e">
        <f>VLOOKUP(B11,'JAN PURCHASE'!B:B,1,0)</f>
        <v>#N/A</v>
      </c>
    </row>
    <row r="12" spans="1:3" x14ac:dyDescent="0.25">
      <c r="A12" t="s">
        <v>282</v>
      </c>
      <c r="B12">
        <v>13662</v>
      </c>
      <c r="C12" t="e">
        <f>VLOOKUP(B12,'JAN PURCHASE'!B:B,1,0)</f>
        <v>#N/A</v>
      </c>
    </row>
    <row r="13" spans="1:3" x14ac:dyDescent="0.25">
      <c r="A13" t="s">
        <v>282</v>
      </c>
      <c r="B13">
        <v>13663</v>
      </c>
      <c r="C13" t="e">
        <f>VLOOKUP(B13,'JAN PURCHASE'!B:B,1,0)</f>
        <v>#N/A</v>
      </c>
    </row>
    <row r="14" spans="1:3" x14ac:dyDescent="0.25">
      <c r="A14" t="s">
        <v>282</v>
      </c>
      <c r="B14">
        <v>13664</v>
      </c>
      <c r="C14" t="e">
        <f>VLOOKUP(B14,'JAN PURCHASE'!B:B,1,0)</f>
        <v>#N/A</v>
      </c>
    </row>
    <row r="15" spans="1:3" x14ac:dyDescent="0.25">
      <c r="A15" t="s">
        <v>282</v>
      </c>
      <c r="B15">
        <v>14039</v>
      </c>
      <c r="C15" t="e">
        <f>VLOOKUP(B15,'JAN PURCHASE'!B:B,1,0)</f>
        <v>#N/A</v>
      </c>
    </row>
    <row r="16" spans="1:3" x14ac:dyDescent="0.25">
      <c r="A16" t="s">
        <v>282</v>
      </c>
      <c r="B16">
        <v>14040</v>
      </c>
      <c r="C16" t="e">
        <f>VLOOKUP(B16,'JAN PURCHASE'!B:B,1,0)</f>
        <v>#N/A</v>
      </c>
    </row>
    <row r="17" spans="1:3" x14ac:dyDescent="0.25">
      <c r="A17" t="s">
        <v>282</v>
      </c>
      <c r="B17">
        <v>14041</v>
      </c>
      <c r="C17" t="e">
        <f>VLOOKUP(B17,'JAN PURCHASE'!B:B,1,0)</f>
        <v>#N/A</v>
      </c>
    </row>
    <row r="18" spans="1:3" x14ac:dyDescent="0.25">
      <c r="A18" t="s">
        <v>282</v>
      </c>
      <c r="B18">
        <v>14042</v>
      </c>
      <c r="C18" t="e">
        <f>VLOOKUP(B18,'JAN PURCHASE'!B:B,1,0)</f>
        <v>#N/A</v>
      </c>
    </row>
    <row r="19" spans="1:3" x14ac:dyDescent="0.25">
      <c r="A19" t="s">
        <v>282</v>
      </c>
      <c r="B19">
        <v>14093</v>
      </c>
      <c r="C19" t="e">
        <f>VLOOKUP(B19,'JAN PURCHASE'!B:B,1,0)</f>
        <v>#N/A</v>
      </c>
    </row>
    <row r="20" spans="1:3" x14ac:dyDescent="0.25">
      <c r="A20" t="s">
        <v>282</v>
      </c>
      <c r="B20">
        <v>14094</v>
      </c>
      <c r="C20" t="e">
        <f>VLOOKUP(B20,'JAN PURCHASE'!B:B,1,0)</f>
        <v>#N/A</v>
      </c>
    </row>
    <row r="21" spans="1:3" x14ac:dyDescent="0.25">
      <c r="A21" t="s">
        <v>282</v>
      </c>
      <c r="B21">
        <v>14917</v>
      </c>
      <c r="C21" t="e">
        <f>VLOOKUP(B21,'JAN PURCHASE'!B:B,1,0)</f>
        <v>#N/A</v>
      </c>
    </row>
    <row r="22" spans="1:3" x14ac:dyDescent="0.25">
      <c r="A22" t="s">
        <v>282</v>
      </c>
      <c r="B22">
        <v>15175</v>
      </c>
      <c r="C22" t="e">
        <f>VLOOKUP(B22,'JAN PURCHASE'!B:B,1,0)</f>
        <v>#N/A</v>
      </c>
    </row>
    <row r="23" spans="1:3" x14ac:dyDescent="0.25">
      <c r="A23" t="s">
        <v>282</v>
      </c>
      <c r="B23">
        <v>15358</v>
      </c>
      <c r="C23" t="e">
        <f>VLOOKUP(B23,'JAN PURCHASE'!B:B,1,0)</f>
        <v>#N/A</v>
      </c>
    </row>
    <row r="24" spans="1:3" x14ac:dyDescent="0.25">
      <c r="A24" t="s">
        <v>282</v>
      </c>
      <c r="B24">
        <v>15361</v>
      </c>
      <c r="C24" t="e">
        <f>VLOOKUP(B24,'JAN PURCHASE'!B:B,1,0)</f>
        <v>#N/A</v>
      </c>
    </row>
    <row r="25" spans="1:3" x14ac:dyDescent="0.25">
      <c r="A25" t="s">
        <v>282</v>
      </c>
      <c r="B25">
        <v>15378</v>
      </c>
      <c r="C25" t="e">
        <f>VLOOKUP(B25,'JAN PURCHASE'!B:B,1,0)</f>
        <v>#N/A</v>
      </c>
    </row>
    <row r="26" spans="1:3" x14ac:dyDescent="0.25">
      <c r="A26" t="s">
        <v>282</v>
      </c>
      <c r="B26">
        <v>15379</v>
      </c>
      <c r="C26" t="e">
        <f>VLOOKUP(B26,'JAN PURCHASE'!B:B,1,0)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3"/>
  <sheetViews>
    <sheetView topLeftCell="A21" workbookViewId="0">
      <selection activeCell="E32" sqref="A1:XFD1048576"/>
    </sheetView>
  </sheetViews>
  <sheetFormatPr defaultRowHeight="15" x14ac:dyDescent="0.25"/>
  <cols>
    <col min="1" max="1" width="15.7109375" bestFit="1" customWidth="1"/>
    <col min="2" max="2" width="20.5703125" bestFit="1" customWidth="1"/>
    <col min="3" max="3" width="10.7109375" bestFit="1" customWidth="1"/>
    <col min="4" max="4" width="21.5703125" customWidth="1"/>
    <col min="5" max="5" width="48.85546875" bestFit="1" customWidth="1"/>
    <col min="6" max="6" width="15" bestFit="1" customWidth="1"/>
    <col min="10" max="10" width="13.5703125" bestFit="1" customWidth="1"/>
    <col min="12" max="14" width="10.85546875" bestFit="1" customWidth="1"/>
    <col min="15" max="15" width="10.7109375" bestFit="1" customWidth="1"/>
    <col min="16" max="16" width="13" bestFit="1" customWidth="1"/>
    <col min="17" max="17" width="11.85546875" customWidth="1"/>
    <col min="19" max="19" width="14.28515625" bestFit="1" customWidth="1"/>
  </cols>
  <sheetData>
    <row r="1" spans="1:20" x14ac:dyDescent="0.25">
      <c r="A1" s="7"/>
      <c r="B1" s="8"/>
      <c r="C1" s="8"/>
      <c r="D1" s="8"/>
      <c r="E1" s="9"/>
      <c r="F1" s="9"/>
      <c r="G1" s="9">
        <v>0</v>
      </c>
      <c r="H1" s="9">
        <v>5</v>
      </c>
      <c r="I1" s="9">
        <v>12</v>
      </c>
      <c r="J1" s="9">
        <v>18</v>
      </c>
      <c r="K1" s="9">
        <v>28</v>
      </c>
      <c r="L1" s="9"/>
      <c r="M1" s="9"/>
      <c r="N1" s="9"/>
      <c r="O1" s="9"/>
      <c r="P1" s="9"/>
      <c r="Q1" s="9"/>
      <c r="R1" s="9"/>
      <c r="S1" s="9"/>
      <c r="T1" s="55"/>
    </row>
    <row r="2" spans="1:20" x14ac:dyDescent="0.25">
      <c r="A2" s="7" t="s">
        <v>209</v>
      </c>
      <c r="B2" s="8" t="s">
        <v>210</v>
      </c>
      <c r="C2" s="10" t="s">
        <v>211</v>
      </c>
      <c r="D2" s="8" t="s">
        <v>212</v>
      </c>
      <c r="E2" s="9" t="s">
        <v>213</v>
      </c>
      <c r="F2" s="9" t="s">
        <v>214</v>
      </c>
      <c r="G2" s="9" t="s">
        <v>215</v>
      </c>
      <c r="H2" s="9" t="s">
        <v>215</v>
      </c>
      <c r="I2" s="9" t="s">
        <v>215</v>
      </c>
      <c r="J2" s="9" t="s">
        <v>215</v>
      </c>
      <c r="K2" s="9" t="s">
        <v>215</v>
      </c>
      <c r="L2" s="9" t="s">
        <v>216</v>
      </c>
      <c r="M2" s="9" t="s">
        <v>217</v>
      </c>
      <c r="N2" s="9" t="s">
        <v>218</v>
      </c>
      <c r="O2" s="9" t="s">
        <v>219</v>
      </c>
      <c r="P2" s="9" t="s">
        <v>220</v>
      </c>
      <c r="Q2" s="9" t="s">
        <v>221</v>
      </c>
      <c r="R2" s="9" t="s">
        <v>222</v>
      </c>
      <c r="S2" s="9" t="s">
        <v>232</v>
      </c>
      <c r="T2" s="55"/>
    </row>
    <row r="3" spans="1:20" x14ac:dyDescent="0.25">
      <c r="A3" s="41" t="s">
        <v>233</v>
      </c>
      <c r="B3" s="8">
        <v>300872</v>
      </c>
      <c r="C3" s="42">
        <v>44560</v>
      </c>
      <c r="D3" s="43" t="s">
        <v>87</v>
      </c>
      <c r="E3" s="13" t="s">
        <v>223</v>
      </c>
      <c r="F3" s="14">
        <f>P3</f>
        <v>348.1</v>
      </c>
      <c r="G3" s="9"/>
      <c r="H3" s="9"/>
      <c r="I3" s="9"/>
      <c r="J3" s="44">
        <f>'[1]Sales Register'!T12</f>
        <v>295</v>
      </c>
      <c r="K3" s="9"/>
      <c r="L3" s="45">
        <f t="shared" ref="L3" si="0">+(H3*$H$1/100)+(I3*$I$1/100)+(J3*$J$1/100)+(K3*$K$1/100)</f>
        <v>53.1</v>
      </c>
      <c r="M3" s="45">
        <f t="shared" ref="M3" si="1">+IF(VALUE(LEFT(D3,2))=33,L3/2,0)</f>
        <v>26.55</v>
      </c>
      <c r="N3" s="45">
        <f t="shared" ref="N3" si="2">+M3</f>
        <v>26.55</v>
      </c>
      <c r="O3" s="45">
        <f t="shared" ref="O3" si="3">+IF(VALUE(LEFT(D3,2))=33,0,L3)</f>
        <v>0</v>
      </c>
      <c r="P3" s="45">
        <f t="shared" ref="P3" si="4">SUM(G3:K3)+M3+N3+O3</f>
        <v>348.1</v>
      </c>
      <c r="Q3" s="45">
        <f t="shared" ref="Q3" si="5">+P3-F3</f>
        <v>0</v>
      </c>
      <c r="R3" s="9">
        <v>996719</v>
      </c>
      <c r="S3" s="11" t="s">
        <v>234</v>
      </c>
      <c r="T3" s="55"/>
    </row>
    <row r="4" spans="1:20" x14ac:dyDescent="0.25">
      <c r="A4" s="41" t="s">
        <v>233</v>
      </c>
      <c r="B4" s="8">
        <v>302647</v>
      </c>
      <c r="C4" s="42">
        <v>44561</v>
      </c>
      <c r="D4" s="43" t="s">
        <v>87</v>
      </c>
      <c r="E4" s="13" t="s">
        <v>223</v>
      </c>
      <c r="F4" s="14">
        <f t="shared" ref="F4:F41" si="6">P4</f>
        <v>872.02</v>
      </c>
      <c r="G4" s="9"/>
      <c r="H4" s="9"/>
      <c r="I4" s="9"/>
      <c r="J4" s="44">
        <f>'[1]Sales Register'!T18</f>
        <v>739</v>
      </c>
      <c r="K4" s="9"/>
      <c r="L4" s="45">
        <f t="shared" ref="L4:L41" si="7">+(H4*$H$1/100)+(I4*$I$1/100)+(J4*$J$1/100)+(K4*$K$1/100)</f>
        <v>133.02000000000001</v>
      </c>
      <c r="M4" s="45">
        <f t="shared" ref="M4:M41" si="8">+IF(VALUE(LEFT(D4,2))=33,L4/2,0)</f>
        <v>66.510000000000005</v>
      </c>
      <c r="N4" s="45">
        <f t="shared" ref="N4:N41" si="9">+M4</f>
        <v>66.510000000000005</v>
      </c>
      <c r="O4" s="45">
        <f t="shared" ref="O4:O41" si="10">+IF(VALUE(LEFT(D4,2))=33,0,L4)</f>
        <v>0</v>
      </c>
      <c r="P4" s="45">
        <f t="shared" ref="P4:P41" si="11">SUM(G4:K4)+M4+N4+O4</f>
        <v>872.02</v>
      </c>
      <c r="Q4" s="45">
        <f t="shared" ref="Q4:Q41" si="12">+P4-F4</f>
        <v>0</v>
      </c>
      <c r="R4" s="9">
        <v>996719</v>
      </c>
      <c r="S4" s="11" t="s">
        <v>235</v>
      </c>
      <c r="T4" s="55"/>
    </row>
    <row r="5" spans="1:20" x14ac:dyDescent="0.25">
      <c r="A5" s="41" t="s">
        <v>233</v>
      </c>
      <c r="B5" s="8">
        <v>299403</v>
      </c>
      <c r="C5" s="42">
        <v>44559</v>
      </c>
      <c r="D5" s="43" t="s">
        <v>87</v>
      </c>
      <c r="E5" s="13" t="s">
        <v>223</v>
      </c>
      <c r="F5" s="14">
        <f t="shared" si="6"/>
        <v>542.79999999999995</v>
      </c>
      <c r="G5" s="9"/>
      <c r="H5" s="9"/>
      <c r="I5" s="9"/>
      <c r="J5" s="44">
        <f>'[1]Sales Register'!T19</f>
        <v>460</v>
      </c>
      <c r="K5" s="9"/>
      <c r="L5" s="45">
        <f t="shared" si="7"/>
        <v>82.8</v>
      </c>
      <c r="M5" s="45">
        <f t="shared" si="8"/>
        <v>41.4</v>
      </c>
      <c r="N5" s="45">
        <f t="shared" si="9"/>
        <v>41.4</v>
      </c>
      <c r="O5" s="45">
        <f t="shared" si="10"/>
        <v>0</v>
      </c>
      <c r="P5" s="45">
        <f t="shared" si="11"/>
        <v>542.79999999999995</v>
      </c>
      <c r="Q5" s="45">
        <f t="shared" si="12"/>
        <v>0</v>
      </c>
      <c r="R5" s="9">
        <v>996719</v>
      </c>
      <c r="S5" s="11" t="s">
        <v>236</v>
      </c>
      <c r="T5" s="55"/>
    </row>
    <row r="6" spans="1:20" x14ac:dyDescent="0.25">
      <c r="A6" s="41" t="s">
        <v>233</v>
      </c>
      <c r="B6" s="11" t="s">
        <v>237</v>
      </c>
      <c r="C6" s="46">
        <v>44564</v>
      </c>
      <c r="D6" s="43" t="s">
        <v>87</v>
      </c>
      <c r="E6" s="13" t="s">
        <v>223</v>
      </c>
      <c r="F6" s="14">
        <f t="shared" si="6"/>
        <v>199.42000000000002</v>
      </c>
      <c r="G6" s="45"/>
      <c r="H6" s="45"/>
      <c r="I6" s="45"/>
      <c r="J6" s="44">
        <f>'[1]Sales Register'!T21</f>
        <v>169</v>
      </c>
      <c r="K6" s="9"/>
      <c r="L6" s="45">
        <f t="shared" si="7"/>
        <v>30.42</v>
      </c>
      <c r="M6" s="45">
        <f t="shared" si="8"/>
        <v>15.21</v>
      </c>
      <c r="N6" s="45">
        <f t="shared" si="9"/>
        <v>15.21</v>
      </c>
      <c r="O6" s="45">
        <f t="shared" si="10"/>
        <v>0</v>
      </c>
      <c r="P6" s="45">
        <f t="shared" si="11"/>
        <v>199.42000000000002</v>
      </c>
      <c r="Q6" s="45">
        <f t="shared" si="12"/>
        <v>0</v>
      </c>
      <c r="R6" s="9">
        <v>996719</v>
      </c>
      <c r="S6" s="11" t="s">
        <v>238</v>
      </c>
      <c r="T6" s="55"/>
    </row>
    <row r="7" spans="1:20" x14ac:dyDescent="0.25">
      <c r="A7" s="41" t="s">
        <v>233</v>
      </c>
      <c r="B7" s="12">
        <v>309652</v>
      </c>
      <c r="C7" s="42">
        <v>44571</v>
      </c>
      <c r="D7" s="43" t="s">
        <v>87</v>
      </c>
      <c r="E7" s="13" t="s">
        <v>223</v>
      </c>
      <c r="F7" s="14">
        <f t="shared" si="6"/>
        <v>2363.54</v>
      </c>
      <c r="G7" s="12"/>
      <c r="H7" s="12"/>
      <c r="I7" s="12"/>
      <c r="J7" s="44">
        <f>'[1]Sales Register'!T25</f>
        <v>2003</v>
      </c>
      <c r="K7" s="9"/>
      <c r="L7" s="45">
        <f t="shared" si="7"/>
        <v>360.54</v>
      </c>
      <c r="M7" s="45">
        <f t="shared" si="8"/>
        <v>180.27</v>
      </c>
      <c r="N7" s="45">
        <f t="shared" si="9"/>
        <v>180.27</v>
      </c>
      <c r="O7" s="45">
        <f t="shared" si="10"/>
        <v>0</v>
      </c>
      <c r="P7" s="45">
        <f t="shared" si="11"/>
        <v>2363.54</v>
      </c>
      <c r="Q7" s="45">
        <f t="shared" si="12"/>
        <v>0</v>
      </c>
      <c r="R7" s="9">
        <v>996719</v>
      </c>
      <c r="S7" s="11" t="s">
        <v>239</v>
      </c>
      <c r="T7" s="55"/>
    </row>
    <row r="8" spans="1:20" x14ac:dyDescent="0.25">
      <c r="A8" s="41" t="s">
        <v>233</v>
      </c>
      <c r="B8" s="12">
        <v>308292</v>
      </c>
      <c r="C8" s="42">
        <v>44571</v>
      </c>
      <c r="D8" s="43" t="s">
        <v>87</v>
      </c>
      <c r="E8" s="13" t="s">
        <v>223</v>
      </c>
      <c r="F8" s="14">
        <f t="shared" si="6"/>
        <v>476.72</v>
      </c>
      <c r="G8" s="12"/>
      <c r="H8" s="12"/>
      <c r="I8" s="12"/>
      <c r="J8" s="44">
        <f>'[1]Sales Register'!T26</f>
        <v>404</v>
      </c>
      <c r="K8" s="9"/>
      <c r="L8" s="45">
        <f t="shared" si="7"/>
        <v>72.72</v>
      </c>
      <c r="M8" s="45">
        <f t="shared" si="8"/>
        <v>36.36</v>
      </c>
      <c r="N8" s="45">
        <f t="shared" si="9"/>
        <v>36.36</v>
      </c>
      <c r="O8" s="45">
        <f t="shared" si="10"/>
        <v>0</v>
      </c>
      <c r="P8" s="45">
        <f t="shared" si="11"/>
        <v>476.72</v>
      </c>
      <c r="Q8" s="45">
        <f t="shared" si="12"/>
        <v>0</v>
      </c>
      <c r="R8" s="9">
        <v>996719</v>
      </c>
      <c r="S8" s="11" t="s">
        <v>240</v>
      </c>
      <c r="T8" s="55"/>
    </row>
    <row r="9" spans="1:20" x14ac:dyDescent="0.25">
      <c r="A9" s="41" t="s">
        <v>233</v>
      </c>
      <c r="B9" s="12">
        <v>312005</v>
      </c>
      <c r="C9" s="42">
        <v>44572</v>
      </c>
      <c r="D9" s="43" t="s">
        <v>87</v>
      </c>
      <c r="E9" s="13" t="s">
        <v>223</v>
      </c>
      <c r="F9" s="14">
        <f t="shared" si="6"/>
        <v>159.30000000000001</v>
      </c>
      <c r="G9" s="12"/>
      <c r="H9" s="12"/>
      <c r="I9" s="12"/>
      <c r="J9" s="44">
        <f>'[1]Sales Register'!T33</f>
        <v>135</v>
      </c>
      <c r="K9" s="9"/>
      <c r="L9" s="45">
        <f t="shared" si="7"/>
        <v>24.3</v>
      </c>
      <c r="M9" s="45">
        <f t="shared" si="8"/>
        <v>12.15</v>
      </c>
      <c r="N9" s="45">
        <f t="shared" si="9"/>
        <v>12.15</v>
      </c>
      <c r="O9" s="45">
        <f t="shared" si="10"/>
        <v>0</v>
      </c>
      <c r="P9" s="45">
        <f t="shared" si="11"/>
        <v>159.30000000000001</v>
      </c>
      <c r="Q9" s="45">
        <f t="shared" si="12"/>
        <v>0</v>
      </c>
      <c r="R9" s="9">
        <v>996719</v>
      </c>
      <c r="S9" s="11" t="s">
        <v>241</v>
      </c>
      <c r="T9" s="55"/>
    </row>
    <row r="10" spans="1:20" x14ac:dyDescent="0.25">
      <c r="A10" s="41" t="s">
        <v>233</v>
      </c>
      <c r="B10" s="12">
        <v>311994</v>
      </c>
      <c r="C10" s="42">
        <v>44572</v>
      </c>
      <c r="D10" s="43" t="s">
        <v>87</v>
      </c>
      <c r="E10" s="13" t="s">
        <v>223</v>
      </c>
      <c r="F10" s="14">
        <f t="shared" si="6"/>
        <v>312.70000000000005</v>
      </c>
      <c r="G10" s="12"/>
      <c r="H10" s="12"/>
      <c r="I10" s="12"/>
      <c r="J10" s="44">
        <f>'[1]Sales Register'!T36</f>
        <v>265</v>
      </c>
      <c r="K10" s="9"/>
      <c r="L10" s="45">
        <f t="shared" si="7"/>
        <v>47.7</v>
      </c>
      <c r="M10" s="45">
        <f t="shared" si="8"/>
        <v>23.85</v>
      </c>
      <c r="N10" s="45">
        <f t="shared" si="9"/>
        <v>23.85</v>
      </c>
      <c r="O10" s="45">
        <f t="shared" si="10"/>
        <v>0</v>
      </c>
      <c r="P10" s="45">
        <f t="shared" si="11"/>
        <v>312.70000000000005</v>
      </c>
      <c r="Q10" s="45">
        <f t="shared" si="12"/>
        <v>0</v>
      </c>
      <c r="R10" s="9">
        <v>996719</v>
      </c>
      <c r="S10" s="11" t="s">
        <v>242</v>
      </c>
      <c r="T10" s="55"/>
    </row>
    <row r="11" spans="1:20" x14ac:dyDescent="0.25">
      <c r="A11" s="41" t="s">
        <v>233</v>
      </c>
      <c r="B11" s="12">
        <v>312001</v>
      </c>
      <c r="C11" s="42">
        <v>44572</v>
      </c>
      <c r="D11" s="43" t="s">
        <v>87</v>
      </c>
      <c r="E11" s="13" t="s">
        <v>223</v>
      </c>
      <c r="F11" s="14">
        <f t="shared" si="6"/>
        <v>971.13999999999987</v>
      </c>
      <c r="G11" s="12"/>
      <c r="H11" s="12"/>
      <c r="I11" s="12"/>
      <c r="J11" s="44">
        <f>'[1]Sales Register'!T37</f>
        <v>823</v>
      </c>
      <c r="K11" s="9"/>
      <c r="L11" s="45">
        <f t="shared" si="7"/>
        <v>148.13999999999999</v>
      </c>
      <c r="M11" s="45">
        <f t="shared" si="8"/>
        <v>74.069999999999993</v>
      </c>
      <c r="N11" s="45">
        <f t="shared" si="9"/>
        <v>74.069999999999993</v>
      </c>
      <c r="O11" s="45">
        <f t="shared" si="10"/>
        <v>0</v>
      </c>
      <c r="P11" s="45">
        <f t="shared" si="11"/>
        <v>971.13999999999987</v>
      </c>
      <c r="Q11" s="45">
        <f t="shared" si="12"/>
        <v>0</v>
      </c>
      <c r="R11" s="9">
        <v>996719</v>
      </c>
      <c r="S11" s="11" t="s">
        <v>243</v>
      </c>
      <c r="T11" s="55"/>
    </row>
    <row r="12" spans="1:20" x14ac:dyDescent="0.25">
      <c r="A12" s="41" t="s">
        <v>233</v>
      </c>
      <c r="B12" s="12">
        <v>313656</v>
      </c>
      <c r="C12" s="42">
        <v>44573</v>
      </c>
      <c r="D12" s="43" t="s">
        <v>87</v>
      </c>
      <c r="E12" s="13" t="s">
        <v>223</v>
      </c>
      <c r="F12" s="14">
        <f t="shared" si="6"/>
        <v>494.41999999999996</v>
      </c>
      <c r="G12" s="12"/>
      <c r="H12" s="12"/>
      <c r="I12" s="12"/>
      <c r="J12" s="44">
        <f>'[1]Sales Register'!T44</f>
        <v>419</v>
      </c>
      <c r="K12" s="9"/>
      <c r="L12" s="45">
        <f t="shared" si="7"/>
        <v>75.42</v>
      </c>
      <c r="M12" s="45">
        <f t="shared" si="8"/>
        <v>37.71</v>
      </c>
      <c r="N12" s="45">
        <f t="shared" si="9"/>
        <v>37.71</v>
      </c>
      <c r="O12" s="45">
        <f t="shared" si="10"/>
        <v>0</v>
      </c>
      <c r="P12" s="45">
        <f t="shared" si="11"/>
        <v>494.41999999999996</v>
      </c>
      <c r="Q12" s="45">
        <f t="shared" si="12"/>
        <v>0</v>
      </c>
      <c r="R12" s="9">
        <v>996719</v>
      </c>
      <c r="S12" s="11" t="s">
        <v>244</v>
      </c>
      <c r="T12" s="55"/>
    </row>
    <row r="13" spans="1:20" x14ac:dyDescent="0.25">
      <c r="A13" s="41" t="s">
        <v>233</v>
      </c>
      <c r="B13" s="12">
        <v>315203</v>
      </c>
      <c r="C13" s="42">
        <v>44574</v>
      </c>
      <c r="D13" s="43" t="s">
        <v>87</v>
      </c>
      <c r="E13" s="13" t="s">
        <v>223</v>
      </c>
      <c r="F13" s="14">
        <f t="shared" si="6"/>
        <v>1706.2799999999997</v>
      </c>
      <c r="G13" s="12"/>
      <c r="H13" s="12"/>
      <c r="I13" s="12"/>
      <c r="J13" s="44">
        <f>'[1]Sales Register'!T46</f>
        <v>1446</v>
      </c>
      <c r="K13" s="9"/>
      <c r="L13" s="45">
        <f t="shared" si="7"/>
        <v>260.27999999999997</v>
      </c>
      <c r="M13" s="45">
        <f t="shared" si="8"/>
        <v>130.13999999999999</v>
      </c>
      <c r="N13" s="45">
        <f t="shared" si="9"/>
        <v>130.13999999999999</v>
      </c>
      <c r="O13" s="45">
        <f t="shared" si="10"/>
        <v>0</v>
      </c>
      <c r="P13" s="45">
        <f t="shared" si="11"/>
        <v>1706.2799999999997</v>
      </c>
      <c r="Q13" s="45">
        <f t="shared" si="12"/>
        <v>0</v>
      </c>
      <c r="R13" s="9">
        <v>996719</v>
      </c>
      <c r="S13" s="11" t="s">
        <v>245</v>
      </c>
      <c r="T13" s="55"/>
    </row>
    <row r="14" spans="1:20" x14ac:dyDescent="0.25">
      <c r="A14" s="41" t="s">
        <v>233</v>
      </c>
      <c r="B14" s="12">
        <v>316601</v>
      </c>
      <c r="C14" s="42">
        <v>44578</v>
      </c>
      <c r="D14" s="43" t="s">
        <v>87</v>
      </c>
      <c r="E14" s="13" t="s">
        <v>223</v>
      </c>
      <c r="F14" s="14">
        <f t="shared" si="6"/>
        <v>640.74</v>
      </c>
      <c r="G14" s="12">
        <v>0</v>
      </c>
      <c r="H14" s="12">
        <v>0</v>
      </c>
      <c r="I14" s="12">
        <v>0</v>
      </c>
      <c r="J14" s="44">
        <f>'[1]Sales Register'!T47</f>
        <v>543</v>
      </c>
      <c r="K14" s="9"/>
      <c r="L14" s="45">
        <f t="shared" si="7"/>
        <v>97.74</v>
      </c>
      <c r="M14" s="45">
        <f t="shared" si="8"/>
        <v>48.87</v>
      </c>
      <c r="N14" s="45">
        <f t="shared" si="9"/>
        <v>48.87</v>
      </c>
      <c r="O14" s="45">
        <f t="shared" si="10"/>
        <v>0</v>
      </c>
      <c r="P14" s="45">
        <f t="shared" si="11"/>
        <v>640.74</v>
      </c>
      <c r="Q14" s="45">
        <f t="shared" si="12"/>
        <v>0</v>
      </c>
      <c r="R14" s="9">
        <v>996719</v>
      </c>
      <c r="S14" s="11" t="s">
        <v>246</v>
      </c>
      <c r="T14" s="55"/>
    </row>
    <row r="15" spans="1:20" x14ac:dyDescent="0.25">
      <c r="A15" s="41" t="s">
        <v>233</v>
      </c>
      <c r="B15" s="12">
        <v>316674</v>
      </c>
      <c r="C15" s="42">
        <v>44578</v>
      </c>
      <c r="D15" s="43" t="s">
        <v>87</v>
      </c>
      <c r="E15" s="13" t="s">
        <v>223</v>
      </c>
      <c r="F15" s="14">
        <f t="shared" si="6"/>
        <v>159.30000000000001</v>
      </c>
      <c r="G15" s="12">
        <v>0</v>
      </c>
      <c r="H15" s="12">
        <v>0</v>
      </c>
      <c r="I15" s="12">
        <v>0</v>
      </c>
      <c r="J15" s="44">
        <f>'[1]Sales Register'!T48</f>
        <v>135</v>
      </c>
      <c r="K15" s="9"/>
      <c r="L15" s="45">
        <f t="shared" si="7"/>
        <v>24.3</v>
      </c>
      <c r="M15" s="45">
        <f t="shared" si="8"/>
        <v>12.15</v>
      </c>
      <c r="N15" s="45">
        <f t="shared" si="9"/>
        <v>12.15</v>
      </c>
      <c r="O15" s="45">
        <f t="shared" si="10"/>
        <v>0</v>
      </c>
      <c r="P15" s="45">
        <f t="shared" si="11"/>
        <v>159.30000000000001</v>
      </c>
      <c r="Q15" s="45">
        <f t="shared" si="12"/>
        <v>0</v>
      </c>
      <c r="R15" s="9">
        <v>996719</v>
      </c>
      <c r="S15" s="11" t="s">
        <v>247</v>
      </c>
      <c r="T15" s="55"/>
    </row>
    <row r="16" spans="1:20" x14ac:dyDescent="0.25">
      <c r="A16" s="41" t="s">
        <v>233</v>
      </c>
      <c r="B16" s="12">
        <v>317988</v>
      </c>
      <c r="C16" s="42">
        <v>44579</v>
      </c>
      <c r="D16" s="43" t="s">
        <v>87</v>
      </c>
      <c r="E16" s="13" t="s">
        <v>223</v>
      </c>
      <c r="F16" s="14">
        <f t="shared" si="6"/>
        <v>205.32</v>
      </c>
      <c r="G16" s="12">
        <v>0</v>
      </c>
      <c r="H16" s="12">
        <v>0</v>
      </c>
      <c r="I16" s="12">
        <v>0</v>
      </c>
      <c r="J16" s="44">
        <f>'[1]Sales Register'!T51</f>
        <v>174</v>
      </c>
      <c r="K16" s="9"/>
      <c r="L16" s="45">
        <f t="shared" si="7"/>
        <v>31.32</v>
      </c>
      <c r="M16" s="45">
        <f t="shared" si="8"/>
        <v>15.66</v>
      </c>
      <c r="N16" s="45">
        <f t="shared" si="9"/>
        <v>15.66</v>
      </c>
      <c r="O16" s="45">
        <f t="shared" si="10"/>
        <v>0</v>
      </c>
      <c r="P16" s="45">
        <f t="shared" si="11"/>
        <v>205.32</v>
      </c>
      <c r="Q16" s="45">
        <f t="shared" si="12"/>
        <v>0</v>
      </c>
      <c r="R16" s="9">
        <v>996719</v>
      </c>
      <c r="S16" s="11" t="s">
        <v>248</v>
      </c>
      <c r="T16" s="55"/>
    </row>
    <row r="17" spans="1:20" x14ac:dyDescent="0.25">
      <c r="A17" s="41" t="s">
        <v>233</v>
      </c>
      <c r="B17" s="12">
        <v>320049</v>
      </c>
      <c r="C17" s="42">
        <v>44580</v>
      </c>
      <c r="D17" s="43" t="s">
        <v>87</v>
      </c>
      <c r="E17" s="13" t="s">
        <v>223</v>
      </c>
      <c r="F17" s="14">
        <f t="shared" si="6"/>
        <v>614.78</v>
      </c>
      <c r="G17" s="12"/>
      <c r="H17" s="12"/>
      <c r="I17" s="12"/>
      <c r="J17" s="44">
        <f>'[1]Sales Register'!T53</f>
        <v>521</v>
      </c>
      <c r="K17" s="9"/>
      <c r="L17" s="45">
        <f t="shared" si="7"/>
        <v>93.78</v>
      </c>
      <c r="M17" s="45">
        <f t="shared" si="8"/>
        <v>46.89</v>
      </c>
      <c r="N17" s="45">
        <f t="shared" si="9"/>
        <v>46.89</v>
      </c>
      <c r="O17" s="45">
        <f t="shared" si="10"/>
        <v>0</v>
      </c>
      <c r="P17" s="45">
        <f t="shared" si="11"/>
        <v>614.78</v>
      </c>
      <c r="Q17" s="45">
        <f t="shared" si="12"/>
        <v>0</v>
      </c>
      <c r="R17" s="9">
        <v>996719</v>
      </c>
      <c r="S17" s="11" t="s">
        <v>249</v>
      </c>
      <c r="T17" s="55"/>
    </row>
    <row r="18" spans="1:20" x14ac:dyDescent="0.25">
      <c r="A18" s="41" t="s">
        <v>233</v>
      </c>
      <c r="B18" s="12">
        <v>318019</v>
      </c>
      <c r="C18" s="42">
        <v>44579</v>
      </c>
      <c r="D18" s="43" t="s">
        <v>87</v>
      </c>
      <c r="E18" s="13" t="s">
        <v>223</v>
      </c>
      <c r="F18" s="14">
        <f t="shared" si="6"/>
        <v>312.70000000000005</v>
      </c>
      <c r="G18" s="12"/>
      <c r="H18" s="12"/>
      <c r="I18" s="12"/>
      <c r="J18" s="44">
        <f>'[1]Sales Register'!T54</f>
        <v>265</v>
      </c>
      <c r="K18" s="9"/>
      <c r="L18" s="45">
        <f t="shared" si="7"/>
        <v>47.7</v>
      </c>
      <c r="M18" s="45">
        <f t="shared" si="8"/>
        <v>23.85</v>
      </c>
      <c r="N18" s="45">
        <f t="shared" si="9"/>
        <v>23.85</v>
      </c>
      <c r="O18" s="45">
        <f t="shared" si="10"/>
        <v>0</v>
      </c>
      <c r="P18" s="45">
        <f t="shared" si="11"/>
        <v>312.70000000000005</v>
      </c>
      <c r="Q18" s="45">
        <f t="shared" si="12"/>
        <v>0</v>
      </c>
      <c r="R18" s="9">
        <v>996719</v>
      </c>
      <c r="S18" s="11" t="s">
        <v>250</v>
      </c>
      <c r="T18" s="55"/>
    </row>
    <row r="19" spans="1:20" x14ac:dyDescent="0.25">
      <c r="A19" s="41" t="s">
        <v>233</v>
      </c>
      <c r="B19" s="12">
        <v>318393</v>
      </c>
      <c r="C19" s="42">
        <v>44579</v>
      </c>
      <c r="D19" s="43" t="s">
        <v>87</v>
      </c>
      <c r="E19" s="13" t="s">
        <v>223</v>
      </c>
      <c r="F19" s="14">
        <f t="shared" si="6"/>
        <v>3125.8199999999997</v>
      </c>
      <c r="G19" s="12"/>
      <c r="H19" s="12"/>
      <c r="I19" s="12"/>
      <c r="J19" s="44">
        <f>'[1]Sales Register'!T55</f>
        <v>2649</v>
      </c>
      <c r="K19" s="9"/>
      <c r="L19" s="45">
        <f t="shared" si="7"/>
        <v>476.82</v>
      </c>
      <c r="M19" s="45">
        <f t="shared" si="8"/>
        <v>238.41</v>
      </c>
      <c r="N19" s="45">
        <f t="shared" si="9"/>
        <v>238.41</v>
      </c>
      <c r="O19" s="45">
        <f t="shared" si="10"/>
        <v>0</v>
      </c>
      <c r="P19" s="45">
        <f t="shared" si="11"/>
        <v>3125.8199999999997</v>
      </c>
      <c r="Q19" s="45">
        <f t="shared" si="12"/>
        <v>0</v>
      </c>
      <c r="R19" s="9">
        <v>996719</v>
      </c>
      <c r="S19" s="11" t="s">
        <v>251</v>
      </c>
      <c r="T19" s="55"/>
    </row>
    <row r="20" spans="1:20" x14ac:dyDescent="0.25">
      <c r="A20" s="41" t="s">
        <v>233</v>
      </c>
      <c r="B20" s="12">
        <v>320329</v>
      </c>
      <c r="C20" s="42">
        <v>44580</v>
      </c>
      <c r="D20" s="43" t="s">
        <v>87</v>
      </c>
      <c r="E20" s="13" t="s">
        <v>223</v>
      </c>
      <c r="F20" s="14">
        <f t="shared" si="6"/>
        <v>1059.6399999999999</v>
      </c>
      <c r="G20" s="12"/>
      <c r="H20" s="12"/>
      <c r="I20" s="12"/>
      <c r="J20" s="44">
        <f>'[1]Sales Register'!T56</f>
        <v>898</v>
      </c>
      <c r="K20" s="9"/>
      <c r="L20" s="45">
        <f t="shared" si="7"/>
        <v>161.63999999999999</v>
      </c>
      <c r="M20" s="45">
        <f t="shared" si="8"/>
        <v>80.819999999999993</v>
      </c>
      <c r="N20" s="45">
        <f t="shared" si="9"/>
        <v>80.819999999999993</v>
      </c>
      <c r="O20" s="45">
        <f t="shared" si="10"/>
        <v>0</v>
      </c>
      <c r="P20" s="45">
        <f t="shared" si="11"/>
        <v>1059.6399999999999</v>
      </c>
      <c r="Q20" s="45">
        <f t="shared" si="12"/>
        <v>0</v>
      </c>
      <c r="R20" s="9">
        <v>996719</v>
      </c>
      <c r="S20" s="11" t="s">
        <v>252</v>
      </c>
      <c r="T20" s="55"/>
    </row>
    <row r="21" spans="1:20" x14ac:dyDescent="0.25">
      <c r="A21" s="41" t="s">
        <v>233</v>
      </c>
      <c r="B21" s="12">
        <v>321802</v>
      </c>
      <c r="C21" s="42">
        <v>44581</v>
      </c>
      <c r="D21" s="43" t="s">
        <v>87</v>
      </c>
      <c r="E21" s="13" t="s">
        <v>223</v>
      </c>
      <c r="F21" s="14">
        <f t="shared" si="6"/>
        <v>6434.5400000000009</v>
      </c>
      <c r="G21" s="12"/>
      <c r="H21" s="12"/>
      <c r="I21" s="12"/>
      <c r="J21" s="44">
        <f>'[1]Sales Register'!T57</f>
        <v>5453</v>
      </c>
      <c r="K21" s="9"/>
      <c r="L21" s="45">
        <f t="shared" si="7"/>
        <v>981.54</v>
      </c>
      <c r="M21" s="45">
        <f t="shared" si="8"/>
        <v>490.77</v>
      </c>
      <c r="N21" s="45">
        <f t="shared" si="9"/>
        <v>490.77</v>
      </c>
      <c r="O21" s="45">
        <f t="shared" si="10"/>
        <v>0</v>
      </c>
      <c r="P21" s="45">
        <f t="shared" si="11"/>
        <v>6434.5400000000009</v>
      </c>
      <c r="Q21" s="45">
        <f t="shared" si="12"/>
        <v>0</v>
      </c>
      <c r="R21" s="9">
        <v>996719</v>
      </c>
      <c r="S21" s="11" t="s">
        <v>253</v>
      </c>
      <c r="T21" s="55"/>
    </row>
    <row r="22" spans="1:20" x14ac:dyDescent="0.25">
      <c r="A22" s="41" t="s">
        <v>233</v>
      </c>
      <c r="B22" s="12">
        <v>321518</v>
      </c>
      <c r="C22" s="42">
        <v>44581</v>
      </c>
      <c r="D22" s="43" t="s">
        <v>87</v>
      </c>
      <c r="E22" s="13" t="s">
        <v>223</v>
      </c>
      <c r="F22" s="14">
        <f t="shared" si="6"/>
        <v>9679.5400000000009</v>
      </c>
      <c r="G22" s="12"/>
      <c r="H22" s="12"/>
      <c r="I22" s="12"/>
      <c r="J22" s="44">
        <f>'[1]Sales Register'!T58</f>
        <v>8203</v>
      </c>
      <c r="K22" s="9"/>
      <c r="L22" s="45">
        <f t="shared" si="7"/>
        <v>1476.54</v>
      </c>
      <c r="M22" s="45">
        <f t="shared" si="8"/>
        <v>738.27</v>
      </c>
      <c r="N22" s="45">
        <f t="shared" si="9"/>
        <v>738.27</v>
      </c>
      <c r="O22" s="45">
        <f t="shared" si="10"/>
        <v>0</v>
      </c>
      <c r="P22" s="45">
        <f t="shared" si="11"/>
        <v>9679.5400000000009</v>
      </c>
      <c r="Q22" s="45">
        <f t="shared" si="12"/>
        <v>0</v>
      </c>
      <c r="R22" s="9">
        <v>996719</v>
      </c>
      <c r="S22" s="11" t="s">
        <v>254</v>
      </c>
      <c r="T22" s="55"/>
    </row>
    <row r="23" spans="1:20" x14ac:dyDescent="0.25">
      <c r="A23" s="41" t="s">
        <v>233</v>
      </c>
      <c r="B23" s="12">
        <v>325530</v>
      </c>
      <c r="C23" s="42">
        <v>44585</v>
      </c>
      <c r="D23" s="43" t="s">
        <v>87</v>
      </c>
      <c r="E23" s="13" t="s">
        <v>223</v>
      </c>
      <c r="F23" s="14">
        <f t="shared" si="6"/>
        <v>312.70000000000005</v>
      </c>
      <c r="G23" s="12"/>
      <c r="H23" s="12"/>
      <c r="I23" s="12"/>
      <c r="J23" s="44">
        <f>'[1]Sales Register'!T61</f>
        <v>265</v>
      </c>
      <c r="K23" s="9"/>
      <c r="L23" s="45">
        <f t="shared" si="7"/>
        <v>47.7</v>
      </c>
      <c r="M23" s="45">
        <f t="shared" si="8"/>
        <v>23.85</v>
      </c>
      <c r="N23" s="45">
        <f t="shared" si="9"/>
        <v>23.85</v>
      </c>
      <c r="O23" s="45">
        <f t="shared" si="10"/>
        <v>0</v>
      </c>
      <c r="P23" s="45">
        <f t="shared" si="11"/>
        <v>312.70000000000005</v>
      </c>
      <c r="Q23" s="45">
        <f t="shared" si="12"/>
        <v>0</v>
      </c>
      <c r="R23" s="9">
        <v>996719</v>
      </c>
      <c r="S23" s="11" t="s">
        <v>255</v>
      </c>
      <c r="T23" s="55"/>
    </row>
    <row r="24" spans="1:20" x14ac:dyDescent="0.25">
      <c r="A24" s="41" t="s">
        <v>233</v>
      </c>
      <c r="B24" s="12">
        <v>331930</v>
      </c>
      <c r="C24" s="42">
        <v>44590</v>
      </c>
      <c r="D24" s="47" t="s">
        <v>87</v>
      </c>
      <c r="E24" s="13" t="s">
        <v>223</v>
      </c>
      <c r="F24" s="14">
        <f t="shared" si="6"/>
        <v>312.70000000000005</v>
      </c>
      <c r="G24" s="12"/>
      <c r="H24" s="12"/>
      <c r="I24" s="12"/>
      <c r="J24" s="44">
        <f>'[1]Sales Register'!T70</f>
        <v>265</v>
      </c>
      <c r="K24" s="9"/>
      <c r="L24" s="45">
        <f t="shared" si="7"/>
        <v>47.7</v>
      </c>
      <c r="M24" s="45">
        <f t="shared" si="8"/>
        <v>23.85</v>
      </c>
      <c r="N24" s="45">
        <f t="shared" si="9"/>
        <v>23.85</v>
      </c>
      <c r="O24" s="45">
        <f t="shared" si="10"/>
        <v>0</v>
      </c>
      <c r="P24" s="45">
        <f t="shared" si="11"/>
        <v>312.70000000000005</v>
      </c>
      <c r="Q24" s="45">
        <f t="shared" si="12"/>
        <v>0</v>
      </c>
      <c r="R24" s="9">
        <v>996719</v>
      </c>
      <c r="S24" s="11" t="s">
        <v>256</v>
      </c>
      <c r="T24" s="55"/>
    </row>
    <row r="25" spans="1:20" x14ac:dyDescent="0.25">
      <c r="A25" s="41" t="s">
        <v>233</v>
      </c>
      <c r="B25" s="12">
        <v>330469</v>
      </c>
      <c r="C25" s="42">
        <v>44589</v>
      </c>
      <c r="D25" s="47" t="s">
        <v>87</v>
      </c>
      <c r="E25" s="13" t="s">
        <v>223</v>
      </c>
      <c r="F25" s="14">
        <f t="shared" si="6"/>
        <v>2525.1999999999998</v>
      </c>
      <c r="G25" s="12"/>
      <c r="H25" s="12"/>
      <c r="I25" s="12"/>
      <c r="J25" s="44">
        <f>'[1]Sales Register'!T71</f>
        <v>2140</v>
      </c>
      <c r="K25" s="9"/>
      <c r="L25" s="45">
        <f t="shared" si="7"/>
        <v>385.2</v>
      </c>
      <c r="M25" s="45">
        <f t="shared" si="8"/>
        <v>192.6</v>
      </c>
      <c r="N25" s="45">
        <f t="shared" si="9"/>
        <v>192.6</v>
      </c>
      <c r="O25" s="45">
        <f t="shared" si="10"/>
        <v>0</v>
      </c>
      <c r="P25" s="45">
        <f t="shared" si="11"/>
        <v>2525.1999999999998</v>
      </c>
      <c r="Q25" s="45">
        <f t="shared" si="12"/>
        <v>0</v>
      </c>
      <c r="R25" s="9">
        <v>996719</v>
      </c>
      <c r="S25" s="11" t="s">
        <v>257</v>
      </c>
      <c r="T25" s="55"/>
    </row>
    <row r="26" spans="1:20" x14ac:dyDescent="0.25">
      <c r="A26" s="41" t="s">
        <v>233</v>
      </c>
      <c r="B26" s="12">
        <v>331394</v>
      </c>
      <c r="C26" s="42">
        <v>44590</v>
      </c>
      <c r="D26" s="47" t="s">
        <v>87</v>
      </c>
      <c r="E26" s="13" t="s">
        <v>223</v>
      </c>
      <c r="F26" s="14">
        <f t="shared" si="6"/>
        <v>1398.3000000000002</v>
      </c>
      <c r="G26" s="12"/>
      <c r="H26" s="12"/>
      <c r="I26" s="12"/>
      <c r="J26" s="44">
        <f>'[1]Sales Register'!T72</f>
        <v>1185</v>
      </c>
      <c r="K26" s="9"/>
      <c r="L26" s="45">
        <f t="shared" si="7"/>
        <v>213.3</v>
      </c>
      <c r="M26" s="45">
        <f t="shared" si="8"/>
        <v>106.65</v>
      </c>
      <c r="N26" s="45">
        <f t="shared" si="9"/>
        <v>106.65</v>
      </c>
      <c r="O26" s="45">
        <f t="shared" si="10"/>
        <v>0</v>
      </c>
      <c r="P26" s="45">
        <f t="shared" si="11"/>
        <v>1398.3000000000002</v>
      </c>
      <c r="Q26" s="45">
        <f t="shared" si="12"/>
        <v>0</v>
      </c>
      <c r="R26" s="9">
        <v>996719</v>
      </c>
      <c r="S26" s="11" t="s">
        <v>258</v>
      </c>
      <c r="T26" s="55"/>
    </row>
    <row r="27" spans="1:20" x14ac:dyDescent="0.25">
      <c r="A27" s="41" t="s">
        <v>233</v>
      </c>
      <c r="B27" s="12">
        <v>332932</v>
      </c>
      <c r="C27" s="42">
        <v>44592</v>
      </c>
      <c r="D27" s="47" t="s">
        <v>87</v>
      </c>
      <c r="E27" s="13" t="s">
        <v>223</v>
      </c>
      <c r="F27" s="14">
        <f t="shared" si="6"/>
        <v>237.18</v>
      </c>
      <c r="G27" s="12"/>
      <c r="H27" s="12"/>
      <c r="I27" s="12"/>
      <c r="J27" s="44">
        <f>'[1]Sales Register'!T73</f>
        <v>201</v>
      </c>
      <c r="K27" s="9"/>
      <c r="L27" s="45">
        <f t="shared" si="7"/>
        <v>36.18</v>
      </c>
      <c r="M27" s="45">
        <f t="shared" si="8"/>
        <v>18.09</v>
      </c>
      <c r="N27" s="45">
        <f t="shared" si="9"/>
        <v>18.09</v>
      </c>
      <c r="O27" s="45">
        <f t="shared" si="10"/>
        <v>0</v>
      </c>
      <c r="P27" s="45">
        <f t="shared" si="11"/>
        <v>237.18</v>
      </c>
      <c r="Q27" s="45">
        <f t="shared" si="12"/>
        <v>0</v>
      </c>
      <c r="R27" s="9">
        <v>996719</v>
      </c>
      <c r="S27" s="11" t="s">
        <v>259</v>
      </c>
      <c r="T27" s="55"/>
    </row>
    <row r="28" spans="1:20" x14ac:dyDescent="0.25">
      <c r="A28" s="41" t="s">
        <v>233</v>
      </c>
      <c r="B28" s="12">
        <v>332898</v>
      </c>
      <c r="C28" s="42">
        <v>44592</v>
      </c>
      <c r="D28" s="47" t="s">
        <v>87</v>
      </c>
      <c r="E28" s="13" t="s">
        <v>223</v>
      </c>
      <c r="F28" s="14">
        <f t="shared" si="6"/>
        <v>456.65999999999997</v>
      </c>
      <c r="G28" s="12"/>
      <c r="H28" s="12"/>
      <c r="I28" s="12"/>
      <c r="J28" s="44">
        <f>'[1]Sales Register'!T74</f>
        <v>387</v>
      </c>
      <c r="K28" s="9"/>
      <c r="L28" s="45">
        <f t="shared" si="7"/>
        <v>69.66</v>
      </c>
      <c r="M28" s="45">
        <f t="shared" si="8"/>
        <v>34.83</v>
      </c>
      <c r="N28" s="45">
        <f t="shared" si="9"/>
        <v>34.83</v>
      </c>
      <c r="O28" s="45">
        <f t="shared" si="10"/>
        <v>0</v>
      </c>
      <c r="P28" s="45">
        <f t="shared" si="11"/>
        <v>456.65999999999997</v>
      </c>
      <c r="Q28" s="45">
        <f t="shared" si="12"/>
        <v>0</v>
      </c>
      <c r="R28" s="9">
        <v>996719</v>
      </c>
      <c r="S28" s="11" t="s">
        <v>260</v>
      </c>
      <c r="T28" s="55"/>
    </row>
    <row r="29" spans="1:20" x14ac:dyDescent="0.25">
      <c r="A29" s="41" t="s">
        <v>233</v>
      </c>
      <c r="B29" s="12">
        <v>10055</v>
      </c>
      <c r="C29" s="42">
        <v>44564</v>
      </c>
      <c r="D29" s="47" t="s">
        <v>9</v>
      </c>
      <c r="E29" s="12" t="s">
        <v>224</v>
      </c>
      <c r="F29" s="14">
        <f t="shared" si="6"/>
        <v>3445.6</v>
      </c>
      <c r="G29" s="12"/>
      <c r="H29" s="12"/>
      <c r="I29" s="12"/>
      <c r="J29" s="14">
        <f>'[1]Sales Register'!S27</f>
        <v>2920</v>
      </c>
      <c r="K29" s="12"/>
      <c r="L29" s="45">
        <f t="shared" si="7"/>
        <v>525.6</v>
      </c>
      <c r="M29" s="45">
        <v>0</v>
      </c>
      <c r="N29" s="45">
        <f t="shared" si="9"/>
        <v>0</v>
      </c>
      <c r="O29" s="45">
        <f>L29</f>
        <v>525.6</v>
      </c>
      <c r="P29" s="45">
        <f t="shared" si="11"/>
        <v>3445.6</v>
      </c>
      <c r="Q29" s="45">
        <f t="shared" si="12"/>
        <v>0</v>
      </c>
      <c r="R29" s="9">
        <v>996711</v>
      </c>
      <c r="S29" s="11" t="s">
        <v>261</v>
      </c>
      <c r="T29" s="55"/>
    </row>
    <row r="30" spans="1:20" x14ac:dyDescent="0.25">
      <c r="A30" s="41" t="s">
        <v>233</v>
      </c>
      <c r="B30" s="12" t="s">
        <v>262</v>
      </c>
      <c r="C30" s="42">
        <v>44566</v>
      </c>
      <c r="D30" s="47" t="s">
        <v>9</v>
      </c>
      <c r="E30" s="12" t="s">
        <v>224</v>
      </c>
      <c r="F30" s="14">
        <f t="shared" si="6"/>
        <v>20524.919999999998</v>
      </c>
      <c r="G30" s="12"/>
      <c r="H30" s="12"/>
      <c r="I30" s="12"/>
      <c r="J30" s="14">
        <f>'[1]Sales Register'!S28</f>
        <v>17394</v>
      </c>
      <c r="K30" s="12"/>
      <c r="L30" s="45">
        <f t="shared" si="7"/>
        <v>3130.92</v>
      </c>
      <c r="M30" s="45">
        <v>0</v>
      </c>
      <c r="N30" s="45">
        <f t="shared" si="9"/>
        <v>0</v>
      </c>
      <c r="O30" s="45">
        <f>L30</f>
        <v>3130.92</v>
      </c>
      <c r="P30" s="45">
        <f t="shared" si="11"/>
        <v>20524.919999999998</v>
      </c>
      <c r="Q30" s="45">
        <f t="shared" si="12"/>
        <v>0</v>
      </c>
      <c r="R30" s="9">
        <v>996711</v>
      </c>
      <c r="S30" s="11" t="s">
        <v>263</v>
      </c>
      <c r="T30" s="55"/>
    </row>
    <row r="31" spans="1:20" x14ac:dyDescent="0.25">
      <c r="A31" s="41" t="s">
        <v>233</v>
      </c>
      <c r="B31" s="12">
        <v>11047</v>
      </c>
      <c r="C31" s="42">
        <v>44567</v>
      </c>
      <c r="D31" s="47" t="s">
        <v>9</v>
      </c>
      <c r="E31" s="12" t="s">
        <v>224</v>
      </c>
      <c r="F31" s="14">
        <f t="shared" si="6"/>
        <v>3445.6</v>
      </c>
      <c r="G31" s="12"/>
      <c r="H31" s="12"/>
      <c r="I31" s="12"/>
      <c r="J31" s="14">
        <f>'[1]Sales Register'!S29</f>
        <v>2920</v>
      </c>
      <c r="K31" s="12"/>
      <c r="L31" s="45">
        <f t="shared" si="7"/>
        <v>525.6</v>
      </c>
      <c r="M31" s="45">
        <v>0</v>
      </c>
      <c r="N31" s="45">
        <f t="shared" si="9"/>
        <v>0</v>
      </c>
      <c r="O31" s="45">
        <f t="shared" ref="O30:O35" si="13">L31</f>
        <v>525.6</v>
      </c>
      <c r="P31" s="45">
        <f t="shared" si="11"/>
        <v>3445.6</v>
      </c>
      <c r="Q31" s="45">
        <f t="shared" si="12"/>
        <v>0</v>
      </c>
      <c r="R31" s="9">
        <v>996711</v>
      </c>
      <c r="S31" s="11" t="s">
        <v>264</v>
      </c>
      <c r="T31" s="55"/>
    </row>
    <row r="32" spans="1:20" x14ac:dyDescent="0.25">
      <c r="A32" s="41" t="s">
        <v>233</v>
      </c>
      <c r="B32" s="12" t="s">
        <v>265</v>
      </c>
      <c r="C32" s="42">
        <v>44565</v>
      </c>
      <c r="D32" s="47" t="s">
        <v>9</v>
      </c>
      <c r="E32" s="12" t="s">
        <v>224</v>
      </c>
      <c r="F32" s="14">
        <f t="shared" si="6"/>
        <v>6891.2</v>
      </c>
      <c r="G32" s="12"/>
      <c r="H32" s="12"/>
      <c r="I32" s="12"/>
      <c r="J32" s="12">
        <f>'[1]Sales Register'!S32</f>
        <v>5840</v>
      </c>
      <c r="K32" s="12"/>
      <c r="L32" s="45">
        <f t="shared" si="7"/>
        <v>1051.2</v>
      </c>
      <c r="M32" s="45">
        <v>0</v>
      </c>
      <c r="N32" s="45">
        <f t="shared" si="9"/>
        <v>0</v>
      </c>
      <c r="O32" s="45">
        <f t="shared" si="13"/>
        <v>1051.2</v>
      </c>
      <c r="P32" s="45">
        <f t="shared" si="11"/>
        <v>6891.2</v>
      </c>
      <c r="Q32" s="45">
        <f t="shared" si="12"/>
        <v>0</v>
      </c>
      <c r="R32" s="9">
        <v>996711</v>
      </c>
      <c r="S32" s="11" t="s">
        <v>266</v>
      </c>
      <c r="T32" s="55"/>
    </row>
    <row r="33" spans="1:20" x14ac:dyDescent="0.25">
      <c r="A33" s="41" t="s">
        <v>233</v>
      </c>
      <c r="B33" s="12" t="s">
        <v>267</v>
      </c>
      <c r="C33" s="42">
        <v>44572</v>
      </c>
      <c r="D33" s="47" t="s">
        <v>9</v>
      </c>
      <c r="E33" s="12" t="s">
        <v>224</v>
      </c>
      <c r="F33" s="14">
        <f t="shared" si="6"/>
        <v>13782.4</v>
      </c>
      <c r="G33" s="12"/>
      <c r="H33" s="12"/>
      <c r="I33" s="12"/>
      <c r="J33" s="12">
        <f>'[1]Sales Register'!S45</f>
        <v>11680</v>
      </c>
      <c r="K33" s="12"/>
      <c r="L33" s="45">
        <f t="shared" si="7"/>
        <v>2102.4</v>
      </c>
      <c r="M33" s="45">
        <v>0</v>
      </c>
      <c r="N33" s="45">
        <f t="shared" si="9"/>
        <v>0</v>
      </c>
      <c r="O33" s="45">
        <f t="shared" si="13"/>
        <v>2102.4</v>
      </c>
      <c r="P33" s="45">
        <f t="shared" si="11"/>
        <v>13782.4</v>
      </c>
      <c r="Q33" s="45">
        <f t="shared" si="12"/>
        <v>0</v>
      </c>
      <c r="R33" s="9">
        <v>996711</v>
      </c>
      <c r="S33" s="11" t="s">
        <v>268</v>
      </c>
      <c r="T33" s="55"/>
    </row>
    <row r="34" spans="1:20" x14ac:dyDescent="0.25">
      <c r="A34" s="41" t="s">
        <v>233</v>
      </c>
      <c r="B34" s="12" t="s">
        <v>269</v>
      </c>
      <c r="C34" s="42">
        <v>44581</v>
      </c>
      <c r="D34" s="47" t="s">
        <v>9</v>
      </c>
      <c r="E34" s="12" t="s">
        <v>224</v>
      </c>
      <c r="F34" s="14">
        <f t="shared" si="6"/>
        <v>24506.239999999998</v>
      </c>
      <c r="G34" s="12"/>
      <c r="H34" s="12"/>
      <c r="I34" s="12"/>
      <c r="J34" s="12">
        <f>'[1]Sales Register'!S66</f>
        <v>20768</v>
      </c>
      <c r="K34" s="12"/>
      <c r="L34" s="45">
        <f t="shared" si="7"/>
        <v>3738.24</v>
      </c>
      <c r="M34" s="45">
        <v>0</v>
      </c>
      <c r="N34" s="45">
        <f t="shared" si="9"/>
        <v>0</v>
      </c>
      <c r="O34" s="45">
        <f t="shared" si="13"/>
        <v>3738.24</v>
      </c>
      <c r="P34" s="45">
        <f t="shared" si="11"/>
        <v>24506.239999999998</v>
      </c>
      <c r="Q34" s="45">
        <f t="shared" si="12"/>
        <v>0</v>
      </c>
      <c r="R34" s="9">
        <v>996711</v>
      </c>
      <c r="S34" s="11" t="s">
        <v>270</v>
      </c>
      <c r="T34" s="55"/>
    </row>
    <row r="35" spans="1:20" x14ac:dyDescent="0.25">
      <c r="A35" s="41" t="s">
        <v>233</v>
      </c>
      <c r="B35" s="12" t="s">
        <v>271</v>
      </c>
      <c r="C35" s="42">
        <v>44583</v>
      </c>
      <c r="D35" s="47" t="s">
        <v>9</v>
      </c>
      <c r="E35" s="12" t="s">
        <v>224</v>
      </c>
      <c r="F35" s="14">
        <f t="shared" si="6"/>
        <v>49871.520000000004</v>
      </c>
      <c r="G35" s="12"/>
      <c r="H35" s="12"/>
      <c r="I35" s="12"/>
      <c r="J35" s="12">
        <f>'[1]Sales Register'!S67</f>
        <v>42264</v>
      </c>
      <c r="K35" s="12"/>
      <c r="L35" s="45">
        <f t="shared" si="7"/>
        <v>7607.52</v>
      </c>
      <c r="M35" s="45">
        <v>0</v>
      </c>
      <c r="N35" s="45">
        <f t="shared" si="9"/>
        <v>0</v>
      </c>
      <c r="O35" s="45">
        <f t="shared" si="13"/>
        <v>7607.52</v>
      </c>
      <c r="P35" s="45">
        <f t="shared" si="11"/>
        <v>49871.520000000004</v>
      </c>
      <c r="Q35" s="45">
        <f t="shared" si="12"/>
        <v>0</v>
      </c>
      <c r="R35" s="9">
        <v>996711</v>
      </c>
      <c r="S35" s="11" t="s">
        <v>272</v>
      </c>
      <c r="T35" s="55"/>
    </row>
    <row r="36" spans="1:20" x14ac:dyDescent="0.25">
      <c r="A36" s="41" t="s">
        <v>233</v>
      </c>
      <c r="B36" s="12" t="s">
        <v>273</v>
      </c>
      <c r="C36" s="42">
        <v>44532</v>
      </c>
      <c r="D36" s="48" t="s">
        <v>195</v>
      </c>
      <c r="E36" s="12" t="s">
        <v>225</v>
      </c>
      <c r="F36" s="14">
        <f t="shared" si="6"/>
        <v>5053.9400000000005</v>
      </c>
      <c r="G36" s="12"/>
      <c r="H36" s="12"/>
      <c r="I36" s="12"/>
      <c r="J36" s="12">
        <f>'[1]Sales Register'!F80</f>
        <v>4283</v>
      </c>
      <c r="K36" s="12"/>
      <c r="L36" s="45">
        <f t="shared" si="7"/>
        <v>770.94</v>
      </c>
      <c r="M36" s="45">
        <f t="shared" si="8"/>
        <v>0</v>
      </c>
      <c r="N36" s="45">
        <f t="shared" si="9"/>
        <v>0</v>
      </c>
      <c r="O36" s="45">
        <f t="shared" si="10"/>
        <v>770.94</v>
      </c>
      <c r="P36" s="45">
        <f t="shared" si="11"/>
        <v>5053.9400000000005</v>
      </c>
      <c r="Q36" s="45">
        <f t="shared" si="12"/>
        <v>0</v>
      </c>
      <c r="R36" s="9">
        <v>996719</v>
      </c>
      <c r="S36" s="11" t="s">
        <v>274</v>
      </c>
      <c r="T36" s="55"/>
    </row>
    <row r="37" spans="1:20" x14ac:dyDescent="0.25">
      <c r="A37" s="41" t="s">
        <v>233</v>
      </c>
      <c r="B37" s="12" t="s">
        <v>275</v>
      </c>
      <c r="C37" s="42">
        <v>44564</v>
      </c>
      <c r="D37" s="48" t="s">
        <v>151</v>
      </c>
      <c r="E37" s="12" t="s">
        <v>276</v>
      </c>
      <c r="F37" s="14">
        <f t="shared" si="6"/>
        <v>894834.12</v>
      </c>
      <c r="G37" s="12"/>
      <c r="H37" s="12"/>
      <c r="I37" s="12"/>
      <c r="J37" s="12">
        <f>'[1]Sales Register'!F81</f>
        <v>758334</v>
      </c>
      <c r="K37" s="12"/>
      <c r="L37" s="45">
        <f t="shared" si="7"/>
        <v>136500.12</v>
      </c>
      <c r="M37" s="45">
        <f t="shared" si="8"/>
        <v>0</v>
      </c>
      <c r="N37" s="45">
        <f t="shared" si="9"/>
        <v>0</v>
      </c>
      <c r="O37" s="45">
        <f t="shared" si="10"/>
        <v>136500.12</v>
      </c>
      <c r="P37" s="45">
        <f t="shared" si="11"/>
        <v>894834.12</v>
      </c>
      <c r="Q37" s="45">
        <f t="shared" si="12"/>
        <v>0</v>
      </c>
      <c r="R37" s="9">
        <v>996719</v>
      </c>
      <c r="S37" s="11" t="s">
        <v>277</v>
      </c>
      <c r="T37" s="55"/>
    </row>
    <row r="38" spans="1:20" x14ac:dyDescent="0.25">
      <c r="A38" s="41" t="s">
        <v>233</v>
      </c>
      <c r="B38" s="12" t="s">
        <v>156</v>
      </c>
      <c r="C38" s="42">
        <v>44564</v>
      </c>
      <c r="D38" s="48" t="s">
        <v>151</v>
      </c>
      <c r="E38" s="12" t="s">
        <v>276</v>
      </c>
      <c r="F38" s="14">
        <f t="shared" si="6"/>
        <v>977434.12</v>
      </c>
      <c r="G38" s="12"/>
      <c r="H38" s="12"/>
      <c r="I38" s="12"/>
      <c r="J38" s="12">
        <f>'[1]Sales Register'!F82</f>
        <v>828334</v>
      </c>
      <c r="K38" s="12"/>
      <c r="L38" s="45">
        <f t="shared" si="7"/>
        <v>149100.12</v>
      </c>
      <c r="M38" s="45">
        <f t="shared" si="8"/>
        <v>0</v>
      </c>
      <c r="N38" s="45">
        <f t="shared" si="9"/>
        <v>0</v>
      </c>
      <c r="O38" s="45">
        <f t="shared" si="10"/>
        <v>149100.12</v>
      </c>
      <c r="P38" s="45">
        <f t="shared" si="11"/>
        <v>977434.12</v>
      </c>
      <c r="Q38" s="45">
        <f t="shared" si="12"/>
        <v>0</v>
      </c>
      <c r="R38" s="9">
        <v>996719</v>
      </c>
      <c r="S38" s="11" t="s">
        <v>278</v>
      </c>
      <c r="T38" s="55"/>
    </row>
    <row r="39" spans="1:20" x14ac:dyDescent="0.25">
      <c r="A39" s="41" t="s">
        <v>233</v>
      </c>
      <c r="B39" s="12" t="s">
        <v>158</v>
      </c>
      <c r="C39" s="42">
        <v>44564</v>
      </c>
      <c r="D39" s="48" t="s">
        <v>151</v>
      </c>
      <c r="E39" s="12" t="s">
        <v>276</v>
      </c>
      <c r="F39" s="14">
        <f t="shared" si="6"/>
        <v>1679534.12</v>
      </c>
      <c r="G39" s="12"/>
      <c r="H39" s="12"/>
      <c r="I39" s="12"/>
      <c r="J39" s="12">
        <f>'[1]Sales Register'!F83</f>
        <v>1423334</v>
      </c>
      <c r="K39" s="12"/>
      <c r="L39" s="45">
        <f t="shared" si="7"/>
        <v>256200.12</v>
      </c>
      <c r="M39" s="45">
        <f t="shared" si="8"/>
        <v>0</v>
      </c>
      <c r="N39" s="45">
        <f t="shared" si="9"/>
        <v>0</v>
      </c>
      <c r="O39" s="45">
        <f t="shared" si="10"/>
        <v>256200.12</v>
      </c>
      <c r="P39" s="45">
        <f t="shared" si="11"/>
        <v>1679534.12</v>
      </c>
      <c r="Q39" s="45">
        <f t="shared" si="12"/>
        <v>0</v>
      </c>
      <c r="R39" s="9">
        <v>996719</v>
      </c>
      <c r="S39" s="11" t="s">
        <v>279</v>
      </c>
      <c r="T39" s="55"/>
    </row>
    <row r="40" spans="1:20" x14ac:dyDescent="0.25">
      <c r="A40" s="41" t="s">
        <v>233</v>
      </c>
      <c r="B40" s="12" t="s">
        <v>160</v>
      </c>
      <c r="C40" s="42">
        <v>44564</v>
      </c>
      <c r="D40" s="48" t="s">
        <v>151</v>
      </c>
      <c r="E40" s="12" t="s">
        <v>276</v>
      </c>
      <c r="F40" s="14">
        <f t="shared" si="6"/>
        <v>1032500</v>
      </c>
      <c r="G40" s="12"/>
      <c r="H40" s="12"/>
      <c r="I40" s="12"/>
      <c r="J40" s="12">
        <f>'[1]Sales Register'!F84</f>
        <v>875000</v>
      </c>
      <c r="K40" s="12"/>
      <c r="L40" s="45">
        <f t="shared" si="7"/>
        <v>157500</v>
      </c>
      <c r="M40" s="45">
        <f t="shared" si="8"/>
        <v>0</v>
      </c>
      <c r="N40" s="45">
        <f t="shared" si="9"/>
        <v>0</v>
      </c>
      <c r="O40" s="45">
        <f t="shared" si="10"/>
        <v>157500</v>
      </c>
      <c r="P40" s="45">
        <f t="shared" si="11"/>
        <v>1032500</v>
      </c>
      <c r="Q40" s="45">
        <f t="shared" si="12"/>
        <v>0</v>
      </c>
      <c r="R40" s="9">
        <v>996719</v>
      </c>
      <c r="S40" s="11" t="s">
        <v>280</v>
      </c>
      <c r="T40" s="55"/>
    </row>
    <row r="41" spans="1:20" x14ac:dyDescent="0.25">
      <c r="A41" s="41" t="s">
        <v>233</v>
      </c>
      <c r="B41" s="12" t="s">
        <v>162</v>
      </c>
      <c r="C41" s="42">
        <v>44582</v>
      </c>
      <c r="D41" s="48" t="s">
        <v>151</v>
      </c>
      <c r="E41" s="12" t="s">
        <v>276</v>
      </c>
      <c r="F41" s="14">
        <f t="shared" si="6"/>
        <v>826000</v>
      </c>
      <c r="G41" s="12"/>
      <c r="H41" s="12"/>
      <c r="I41" s="12"/>
      <c r="J41" s="12">
        <f>'[1]Sales Register'!F85</f>
        <v>700000</v>
      </c>
      <c r="K41" s="12"/>
      <c r="L41" s="45">
        <f t="shared" si="7"/>
        <v>126000</v>
      </c>
      <c r="M41" s="45">
        <f t="shared" si="8"/>
        <v>0</v>
      </c>
      <c r="N41" s="45">
        <f t="shared" si="9"/>
        <v>0</v>
      </c>
      <c r="O41" s="45">
        <f t="shared" si="10"/>
        <v>126000</v>
      </c>
      <c r="P41" s="45">
        <f t="shared" si="11"/>
        <v>826000</v>
      </c>
      <c r="Q41" s="45">
        <f t="shared" si="12"/>
        <v>0</v>
      </c>
      <c r="R41" s="9">
        <v>996719</v>
      </c>
      <c r="S41" s="11" t="s">
        <v>281</v>
      </c>
      <c r="T41" s="55"/>
    </row>
    <row r="43" spans="1:20" x14ac:dyDescent="0.25">
      <c r="L43" s="14">
        <f>SUM(L3:L42)</f>
        <v>850232.34</v>
      </c>
      <c r="M43" s="14">
        <f t="shared" ref="M43:O43" si="14">SUM(M3:M42)</f>
        <v>2739.7799999999997</v>
      </c>
      <c r="N43" s="14">
        <f t="shared" si="14"/>
        <v>2739.7799999999997</v>
      </c>
      <c r="O43" s="14">
        <f t="shared" si="14"/>
        <v>844752.78</v>
      </c>
    </row>
  </sheetData>
  <autoFilter ref="A2:T2" xr:uid="{00000000-0001-0000-01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BDB92-8C5D-4166-9A5B-7489347EC92A}">
  <dimension ref="A1:A9"/>
  <sheetViews>
    <sheetView workbookViewId="0">
      <selection sqref="A1:A9"/>
    </sheetView>
  </sheetViews>
  <sheetFormatPr defaultRowHeight="15" x14ac:dyDescent="0.25"/>
  <sheetData>
    <row r="1" spans="1:1" x14ac:dyDescent="0.25">
      <c r="A1" s="43" t="s">
        <v>87</v>
      </c>
    </row>
    <row r="2" spans="1:1" x14ac:dyDescent="0.25">
      <c r="A2" s="43" t="s">
        <v>9</v>
      </c>
    </row>
    <row r="3" spans="1:1" x14ac:dyDescent="0.25">
      <c r="A3" s="51" t="s">
        <v>195</v>
      </c>
    </row>
    <row r="4" spans="1:1" x14ac:dyDescent="0.25">
      <c r="A4" s="51" t="s">
        <v>151</v>
      </c>
    </row>
    <row r="5" spans="1:1" x14ac:dyDescent="0.25">
      <c r="A5" s="49" t="s">
        <v>83</v>
      </c>
    </row>
    <row r="6" spans="1:1" x14ac:dyDescent="0.25">
      <c r="A6" s="49" t="s">
        <v>148</v>
      </c>
    </row>
    <row r="7" spans="1:1" x14ac:dyDescent="0.25">
      <c r="A7" s="49" t="s">
        <v>191</v>
      </c>
    </row>
    <row r="8" spans="1:1" x14ac:dyDescent="0.25">
      <c r="A8" s="49" t="s">
        <v>194</v>
      </c>
    </row>
    <row r="9" spans="1:1" x14ac:dyDescent="0.25">
      <c r="A9" s="49" t="s">
        <v>206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topLeftCell="B1" workbookViewId="0">
      <selection activeCell="C10" sqref="C10"/>
    </sheetView>
  </sheetViews>
  <sheetFormatPr defaultRowHeight="15" x14ac:dyDescent="0.25"/>
  <cols>
    <col min="1" max="1" width="18.5703125" bestFit="1" customWidth="1"/>
    <col min="2" max="2" width="55.42578125" bestFit="1" customWidth="1"/>
    <col min="3" max="3" width="48.85546875" bestFit="1" customWidth="1"/>
    <col min="4" max="5" width="8.28515625" bestFit="1" customWidth="1"/>
    <col min="6" max="6" width="10.85546875" bestFit="1" customWidth="1"/>
    <col min="7" max="8" width="9.140625" bestFit="1" customWidth="1"/>
    <col min="9" max="9" width="10.85546875" bestFit="1" customWidth="1"/>
    <col min="10" max="11" width="9" bestFit="1" customWidth="1"/>
    <col min="12" max="12" width="10.85546875" bestFit="1" customWidth="1"/>
  </cols>
  <sheetData>
    <row r="1" spans="1:12" ht="15.75" thickBot="1" x14ac:dyDescent="0.3">
      <c r="A1" s="23" t="s">
        <v>226</v>
      </c>
      <c r="B1" s="23" t="s">
        <v>231</v>
      </c>
      <c r="C1" s="23" t="s">
        <v>230</v>
      </c>
      <c r="D1" s="20" t="s">
        <v>227</v>
      </c>
      <c r="E1" s="21"/>
      <c r="F1" s="22"/>
      <c r="G1" s="20" t="s">
        <v>228</v>
      </c>
      <c r="H1" s="21"/>
      <c r="I1" s="22"/>
      <c r="J1" s="20" t="s">
        <v>229</v>
      </c>
      <c r="K1" s="21"/>
      <c r="L1" s="22"/>
    </row>
    <row r="2" spans="1:12" ht="15.75" thickBot="1" x14ac:dyDescent="0.3">
      <c r="A2" s="24"/>
      <c r="B2" s="24"/>
      <c r="C2" s="24"/>
      <c r="D2" s="18" t="s">
        <v>218</v>
      </c>
      <c r="E2" s="18" t="s">
        <v>217</v>
      </c>
      <c r="F2" s="18" t="s">
        <v>219</v>
      </c>
      <c r="G2" s="18" t="s">
        <v>218</v>
      </c>
      <c r="H2" s="18" t="s">
        <v>217</v>
      </c>
      <c r="I2" s="18" t="s">
        <v>219</v>
      </c>
      <c r="J2" s="18" t="s">
        <v>218</v>
      </c>
      <c r="K2" s="18" t="s">
        <v>217</v>
      </c>
      <c r="L2" s="18" t="s">
        <v>219</v>
      </c>
    </row>
    <row r="3" spans="1:12" x14ac:dyDescent="0.25">
      <c r="A3" s="43" t="s">
        <v>87</v>
      </c>
      <c r="B3" s="19" t="str">
        <f>VLOOKUP(A3,B2B!$A:$B,2,0)</f>
        <v>AAI CARGO LOGISTICS &amp; ALLIED SERVICES COMPANY LIMITED</v>
      </c>
      <c r="C3" s="19" t="str">
        <f>VLOOKUP(A3,'JAN PURCHASE'!$D:$E,2,0)</f>
        <v>AAI Cargo Logistics and Allied Services Co. Ltd</v>
      </c>
      <c r="D3" s="25">
        <f>SUMIF(B2B!A:A,Workings!A3,B2B!L:L)</f>
        <v>2758.69</v>
      </c>
      <c r="E3" s="26">
        <f>SUMIF(B2B!A:A,Workings!A3,B2B!M:M)</f>
        <v>2758.69</v>
      </c>
      <c r="F3" s="27">
        <f>SUMIF(B2B!A:A,Workings!A3,B2B!K:K)</f>
        <v>0</v>
      </c>
      <c r="G3" s="28">
        <f>SUMIF('JAN PURCHASE'!$D:$D,Workings!$A3,'JAN PURCHASE'!M:M)</f>
        <v>2739.7799999999997</v>
      </c>
      <c r="H3" s="28">
        <f>SUMIF('JAN PURCHASE'!$D:$D,Workings!$A3,'JAN PURCHASE'!N:N)</f>
        <v>2739.7799999999997</v>
      </c>
      <c r="I3" s="28">
        <f>SUMIF('JAN PURCHASE'!$D:$D,Workings!$A3,'JAN PURCHASE'!O:O)</f>
        <v>0</v>
      </c>
      <c r="J3" s="29">
        <f>D3-G3</f>
        <v>18.910000000000309</v>
      </c>
      <c r="K3" s="30">
        <f>E3-H3</f>
        <v>18.910000000000309</v>
      </c>
      <c r="L3" s="31">
        <f>F3-I3</f>
        <v>0</v>
      </c>
    </row>
    <row r="4" spans="1:12" x14ac:dyDescent="0.25">
      <c r="A4" s="43" t="s">
        <v>9</v>
      </c>
      <c r="B4" s="19" t="str">
        <f>VLOOKUP(A4,B2B!$A:$B,2,0)</f>
        <v>MARINE INFRASTRUCTURE DEVELOPER PRIVATE LIMITED</v>
      </c>
      <c r="C4" s="19" t="str">
        <f>VLOOKUP(A4,'JAN PURCHASE'!$D:$E,2,0)</f>
        <v xml:space="preserve">Marine infra struture </v>
      </c>
      <c r="D4" s="32">
        <f>SUMIF(B2B!A:A,Workings!A4,B2B!L:L)</f>
        <v>0</v>
      </c>
      <c r="E4" s="33">
        <f>SUMIF(B2B!A:A,Workings!A4,B2B!M:M)</f>
        <v>0</v>
      </c>
      <c r="F4" s="34">
        <f>SUMIF(B2B!A:A,Workings!A4,B2B!K:K)</f>
        <v>25796.75</v>
      </c>
      <c r="G4" s="28">
        <f>SUMIF('JAN PURCHASE'!$D:$D,Workings!$A4,'JAN PURCHASE'!M:M)</f>
        <v>0</v>
      </c>
      <c r="H4" s="28">
        <f>SUMIF('JAN PURCHASE'!$D:$D,Workings!$A4,'JAN PURCHASE'!N:N)</f>
        <v>0</v>
      </c>
      <c r="I4" s="28">
        <f>SUMIF('JAN PURCHASE'!$D:$D,Workings!$A4,'JAN PURCHASE'!O:O)</f>
        <v>18681.48</v>
      </c>
      <c r="J4" s="35">
        <f t="shared" ref="J4:J10" si="0">D4-G4</f>
        <v>0</v>
      </c>
      <c r="K4" s="14">
        <f t="shared" ref="K4:K10" si="1">E4-H4</f>
        <v>0</v>
      </c>
      <c r="L4" s="36">
        <f t="shared" ref="L4:L10" si="2">F4-I4</f>
        <v>7115.27</v>
      </c>
    </row>
    <row r="5" spans="1:12" x14ac:dyDescent="0.25">
      <c r="A5" s="51" t="s">
        <v>195</v>
      </c>
      <c r="B5" s="19" t="str">
        <f>VLOOKUP(A5,B2B!$A:$B,2,0)</f>
        <v>AAI CARGO LOGISTICS &amp; ALLIED SERVICES COMPANY LIMITED</v>
      </c>
      <c r="C5" s="19" t="str">
        <f>VLOOKUP(A5,'JAN PURCHASE'!$D:$E,2,0)</f>
        <v>AAI Cargo Logistics and allied services Co Ltd kolkatta</v>
      </c>
      <c r="D5" s="32">
        <f>SUMIF(B2B!A:A,Workings!A5,B2B!L:L)</f>
        <v>0</v>
      </c>
      <c r="E5" s="33">
        <f>SUMIF(B2B!A:A,Workings!A5,B2B!M:M)</f>
        <v>0</v>
      </c>
      <c r="F5" s="34">
        <f>SUMIF(B2B!A:A,Workings!A5,B2B!K:K)</f>
        <v>1341.92</v>
      </c>
      <c r="G5" s="28">
        <f>SUMIF('JAN PURCHASE'!$D:$D,Workings!$A5,'JAN PURCHASE'!M:M)</f>
        <v>0</v>
      </c>
      <c r="H5" s="28">
        <f>SUMIF('JAN PURCHASE'!$D:$D,Workings!$A5,'JAN PURCHASE'!N:N)</f>
        <v>0</v>
      </c>
      <c r="I5" s="28">
        <f>SUMIF('JAN PURCHASE'!$D:$D,Workings!$A5,'JAN PURCHASE'!O:O)</f>
        <v>770.94</v>
      </c>
      <c r="J5" s="35">
        <f t="shared" si="0"/>
        <v>0</v>
      </c>
      <c r="K5" s="14">
        <f t="shared" si="1"/>
        <v>0</v>
      </c>
      <c r="L5" s="36">
        <f t="shared" si="2"/>
        <v>570.98</v>
      </c>
    </row>
    <row r="6" spans="1:12" x14ac:dyDescent="0.25">
      <c r="A6" s="51" t="s">
        <v>151</v>
      </c>
      <c r="B6" s="19" t="str">
        <f>VLOOKUP(A6,B2B!$A:$B,2,0)</f>
        <v>SYAMA PRASAD MOOKERJEE PORT,KOLKATA</v>
      </c>
      <c r="C6" s="19" t="str">
        <f>VLOOKUP(A6,'JAN PURCHASE'!$D:$E,2,0)</f>
        <v>Syama Prasad Mookerjee Port  Kolkata</v>
      </c>
      <c r="D6" s="32">
        <f>SUMIF(B2B!A:A,Workings!A6,B2B!L:L)</f>
        <v>9.4600000000000009</v>
      </c>
      <c r="E6" s="33">
        <f>SUMIF(B2B!A:A,Workings!A6,B2B!M:M)</f>
        <v>9.4600000000000009</v>
      </c>
      <c r="F6" s="34">
        <f>SUMIF(B2B!A:A,Workings!A6,B2B!K:K)</f>
        <v>825716.16</v>
      </c>
      <c r="G6" s="28">
        <f>SUMIF('JAN PURCHASE'!$D:$D,Workings!$A6,'JAN PURCHASE'!M:M)</f>
        <v>0</v>
      </c>
      <c r="H6" s="28">
        <f>SUMIF('JAN PURCHASE'!$D:$D,Workings!$A6,'JAN PURCHASE'!N:N)</f>
        <v>0</v>
      </c>
      <c r="I6" s="28">
        <f>SUMIF('JAN PURCHASE'!$D:$D,Workings!$A6,'JAN PURCHASE'!O:O)</f>
        <v>825300.36</v>
      </c>
      <c r="J6" s="35">
        <f t="shared" si="0"/>
        <v>9.4600000000000009</v>
      </c>
      <c r="K6" s="14">
        <f t="shared" si="1"/>
        <v>9.4600000000000009</v>
      </c>
      <c r="L6" s="36">
        <f t="shared" si="2"/>
        <v>415.80000000004657</v>
      </c>
    </row>
    <row r="7" spans="1:12" x14ac:dyDescent="0.25">
      <c r="A7" s="49" t="s">
        <v>83</v>
      </c>
      <c r="B7" s="19" t="str">
        <f>VLOOKUP(A7,B2B!$A:$B,2,0)</f>
        <v>BHARTI AIRTEL LIMITED</v>
      </c>
      <c r="C7" s="19" t="e">
        <f>VLOOKUP(A7,'JAN PURCHASE'!$D:$E,2,0)</f>
        <v>#N/A</v>
      </c>
      <c r="D7" s="32">
        <f>SUMIF(B2B!A:A,Workings!A7,B2B!L:L)</f>
        <v>441.09</v>
      </c>
      <c r="E7" s="33">
        <f>SUMIF(B2B!A:A,Workings!A7,B2B!M:M)</f>
        <v>441.09</v>
      </c>
      <c r="F7" s="34">
        <f>SUMIF(B2B!A:A,Workings!A7,B2B!K:K)</f>
        <v>0</v>
      </c>
      <c r="G7" s="28">
        <f>SUMIF('JAN PURCHASE'!$D:$D,Workings!$A7,'JAN PURCHASE'!M:M)</f>
        <v>0</v>
      </c>
      <c r="H7" s="28">
        <f>SUMIF('JAN PURCHASE'!$D:$D,Workings!$A7,'JAN PURCHASE'!N:N)</f>
        <v>0</v>
      </c>
      <c r="I7" s="28">
        <f>SUMIF('JAN PURCHASE'!$D:$D,Workings!$A7,'JAN PURCHASE'!O:O)</f>
        <v>0</v>
      </c>
      <c r="J7" s="35">
        <f t="shared" si="0"/>
        <v>441.09</v>
      </c>
      <c r="K7" s="14">
        <f t="shared" si="1"/>
        <v>441.09</v>
      </c>
      <c r="L7" s="36">
        <f t="shared" si="2"/>
        <v>0</v>
      </c>
    </row>
    <row r="8" spans="1:12" x14ac:dyDescent="0.25">
      <c r="A8" s="49" t="s">
        <v>148</v>
      </c>
      <c r="B8" s="19" t="str">
        <f>VLOOKUP(A8,B2B!$A:$B,2,0)</f>
        <v>SGS ASSOCIATES</v>
      </c>
      <c r="C8" s="19" t="e">
        <f>VLOOKUP(A8,'JAN PURCHASE'!$D:$E,2,0)</f>
        <v>#N/A</v>
      </c>
      <c r="D8" s="32">
        <f>SUMIF(B2B!A:A,Workings!A8,B2B!L:L)</f>
        <v>313.56</v>
      </c>
      <c r="E8" s="33">
        <f>SUMIF(B2B!A:A,Workings!A8,B2B!M:M)</f>
        <v>313.56</v>
      </c>
      <c r="F8" s="34">
        <f>SUMIF(B2B!A:A,Workings!A8,B2B!K:K)</f>
        <v>0</v>
      </c>
      <c r="G8" s="28">
        <f>SUMIF('JAN PURCHASE'!$D:$D,Workings!$A8,'JAN PURCHASE'!M:M)</f>
        <v>0</v>
      </c>
      <c r="H8" s="28">
        <f>SUMIF('JAN PURCHASE'!$D:$D,Workings!$A8,'JAN PURCHASE'!N:N)</f>
        <v>0</v>
      </c>
      <c r="I8" s="28">
        <f>SUMIF('JAN PURCHASE'!$D:$D,Workings!$A8,'JAN PURCHASE'!O:O)</f>
        <v>0</v>
      </c>
      <c r="J8" s="35">
        <f t="shared" si="0"/>
        <v>313.56</v>
      </c>
      <c r="K8" s="14">
        <f t="shared" si="1"/>
        <v>313.56</v>
      </c>
      <c r="L8" s="36">
        <f t="shared" si="2"/>
        <v>0</v>
      </c>
    </row>
    <row r="9" spans="1:12" x14ac:dyDescent="0.25">
      <c r="A9" s="49" t="s">
        <v>191</v>
      </c>
      <c r="B9" s="19" t="str">
        <f>VLOOKUP(A9,B2B!$A:$B,2,0)</f>
        <v>INDIAN OVERSEAS BANK</v>
      </c>
      <c r="C9" s="19" t="e">
        <f>VLOOKUP(A9,'JAN PURCHASE'!$D:$E,2,0)</f>
        <v>#N/A</v>
      </c>
      <c r="D9" s="32">
        <f>SUMIF(B2B!A:A,Workings!A9,B2B!L:L)</f>
        <v>24.03</v>
      </c>
      <c r="E9" s="33">
        <f>SUMIF(B2B!A:A,Workings!A9,B2B!M:M)</f>
        <v>24.03</v>
      </c>
      <c r="F9" s="34">
        <f>SUMIF(B2B!A:A,Workings!A9,B2B!K:K)</f>
        <v>0</v>
      </c>
      <c r="G9" s="28">
        <f>SUMIF('JAN PURCHASE'!$D:$D,Workings!$A9,'JAN PURCHASE'!M:M)</f>
        <v>0</v>
      </c>
      <c r="H9" s="28">
        <f>SUMIF('JAN PURCHASE'!$D:$D,Workings!$A9,'JAN PURCHASE'!N:N)</f>
        <v>0</v>
      </c>
      <c r="I9" s="28">
        <f>SUMIF('JAN PURCHASE'!$D:$D,Workings!$A9,'JAN PURCHASE'!O:O)</f>
        <v>0</v>
      </c>
      <c r="J9" s="35">
        <f t="shared" si="0"/>
        <v>24.03</v>
      </c>
      <c r="K9" s="14">
        <f t="shared" si="1"/>
        <v>24.03</v>
      </c>
      <c r="L9" s="36">
        <f t="shared" si="2"/>
        <v>0</v>
      </c>
    </row>
    <row r="10" spans="1:12" ht="15.75" thickBot="1" x14ac:dyDescent="0.3">
      <c r="A10" s="49" t="s">
        <v>206</v>
      </c>
      <c r="B10" s="19" t="str">
        <f>VLOOKUP(A10,B2B!$A:$B,2,0)</f>
        <v>SAI BABA BUSINESS SOLUTIONS PRIVATE LIMITED</v>
      </c>
      <c r="C10" s="19" t="e">
        <f>VLOOKUP(A10,'JAN PURCHASE'!$D:$E,2,0)</f>
        <v>#N/A</v>
      </c>
      <c r="D10" s="37">
        <f>SUMIF(B2B!A:A,Workings!A10,B2B!L:L)</f>
        <v>614.23</v>
      </c>
      <c r="E10" s="38">
        <f>SUMIF(B2B!A:A,Workings!A10,B2B!M:M)</f>
        <v>614.23</v>
      </c>
      <c r="F10" s="56">
        <f>SUMIF(B2B!A:A,Workings!A10,B2B!K:K)</f>
        <v>0</v>
      </c>
      <c r="G10" s="33">
        <f>SUMIF('JAN PURCHASE'!$D:$D,Workings!$A10,'JAN PURCHASE'!M:M)</f>
        <v>0</v>
      </c>
      <c r="H10" s="33">
        <f>SUMIF('JAN PURCHASE'!$D:$D,Workings!$A10,'JAN PURCHASE'!N:N)</f>
        <v>0</v>
      </c>
      <c r="I10" s="33">
        <f>SUMIF('JAN PURCHASE'!$D:$D,Workings!$A10,'JAN PURCHASE'!O:O)</f>
        <v>0</v>
      </c>
      <c r="J10" s="57">
        <f t="shared" si="0"/>
        <v>614.23</v>
      </c>
      <c r="K10" s="39">
        <f t="shared" si="1"/>
        <v>614.23</v>
      </c>
      <c r="L10" s="40">
        <f t="shared" si="2"/>
        <v>0</v>
      </c>
    </row>
    <row r="11" spans="1:12" x14ac:dyDescent="0.25">
      <c r="A11" s="52"/>
      <c r="B11" s="50"/>
      <c r="C11" s="50"/>
      <c r="D11" s="53"/>
      <c r="E11" s="53"/>
      <c r="F11" s="53"/>
      <c r="G11" s="53"/>
      <c r="H11" s="53"/>
      <c r="I11" s="53"/>
      <c r="J11" s="54"/>
      <c r="K11" s="54"/>
      <c r="L11" s="54"/>
    </row>
    <row r="12" spans="1:12" s="15" customFormat="1" x14ac:dyDescent="0.25">
      <c r="D12" s="15">
        <f>SUM(D3:D10)</f>
        <v>4161.0600000000004</v>
      </c>
      <c r="E12" s="15">
        <f>SUM(E3:E10)</f>
        <v>4161.0600000000004</v>
      </c>
      <c r="F12" s="15">
        <f>SUM(F3:F10)</f>
        <v>852854.83000000007</v>
      </c>
      <c r="G12" s="15">
        <f>SUM(G3:G10)</f>
        <v>2739.7799999999997</v>
      </c>
      <c r="H12" s="15">
        <f>SUM(H3:H10)</f>
        <v>2739.7799999999997</v>
      </c>
      <c r="I12" s="15">
        <f>SUM(I3:I10)</f>
        <v>844752.78</v>
      </c>
      <c r="J12" s="58">
        <f>SUM(J3:J10)</f>
        <v>1421.2800000000002</v>
      </c>
      <c r="K12" s="58">
        <f>SUM(K3:K10)</f>
        <v>1421.2800000000002</v>
      </c>
      <c r="L12" s="58">
        <f>SUM(L3:L10)</f>
        <v>8102.0500000000466</v>
      </c>
    </row>
  </sheetData>
  <mergeCells count="6">
    <mergeCell ref="D1:F1"/>
    <mergeCell ref="G1:I1"/>
    <mergeCell ref="J1:L1"/>
    <mergeCell ref="A1:A2"/>
    <mergeCell ref="C1:C2"/>
    <mergeCell ref="B1:B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B2B</vt:lpstr>
      <vt:lpstr>Sheet2</vt:lpstr>
      <vt:lpstr>JAN PURCHASE</vt:lpstr>
      <vt:lpstr>Sheet1</vt:lpstr>
      <vt:lpstr>Workings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RAMOFFICE3</dc:creator>
  <cp:lastModifiedBy>ARUL</cp:lastModifiedBy>
  <dcterms:created xsi:type="dcterms:W3CDTF">2022-02-24T12:39:01Z</dcterms:created>
  <dcterms:modified xsi:type="dcterms:W3CDTF">2022-02-25T07:05:57Z</dcterms:modified>
</cp:coreProperties>
</file>