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 codeName="ThisWorkbook"/>
  <mc:AlternateContent xmlns:mc="http://schemas.openxmlformats.org/markup-compatibility/2006">
    <mc:Choice Requires="x15">
      <x15ac:absPath xmlns:x15ac="http://schemas.microsoft.com/office/spreadsheetml/2010/11/ac" url="Z:\GST\DEECEE DIGITAL LIGHTING\2021-22\10 JAN 22\"/>
    </mc:Choice>
  </mc:AlternateContent>
  <xr:revisionPtr revIDLastSave="0" documentId="13_ncr:1_{E5407685-A410-497E-8510-3050D31DEF5F}" xr6:coauthVersionLast="47" xr6:coauthVersionMax="47" xr10:uidLastSave="{00000000-0000-0000-0000-000000000000}"/>
  <bookViews>
    <workbookView xWindow="-120" yWindow="-120" windowWidth="20730" windowHeight="11310" tabRatio="748" xr2:uid="{00000000-000D-0000-FFFF-FFFF00000000}"/>
  </bookViews>
  <sheets>
    <sheet name="JAN-22 SALES" sheetId="9" r:id="rId1"/>
    <sheet name="JAN-22 PURCHASE" sheetId="14" r:id="rId2"/>
    <sheet name="GSTR2B" sheetId="18" r:id="rId3"/>
    <sheet name="recon 2b vs books" sheetId="19" r:id="rId4"/>
  </sheets>
  <definedNames>
    <definedName name="_xlnm._FilterDatabase" localSheetId="2" hidden="1">GSTR2B!$A$2:$V$2</definedName>
    <definedName name="_xlnm._FilterDatabase" localSheetId="1" hidden="1">'JAN-22 PURCHASE'!$A$2:$R$19</definedName>
    <definedName name="_xlnm._FilterDatabase" localSheetId="0" hidden="1">'JAN-22 SALES'!$A$2:$V$11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21" i="9" l="1"/>
  <c r="N21" i="9"/>
  <c r="M21" i="9"/>
  <c r="M27" i="18"/>
  <c r="L27" i="18"/>
  <c r="K27" i="18"/>
  <c r="Q23" i="14" l="1"/>
  <c r="P23" i="14"/>
  <c r="O23" i="14"/>
  <c r="N23" i="14"/>
  <c r="M23" i="14"/>
  <c r="L23" i="14"/>
  <c r="K23" i="14"/>
  <c r="J23" i="14"/>
  <c r="I23" i="14"/>
  <c r="H23" i="14"/>
  <c r="G23" i="14"/>
  <c r="F23" i="14"/>
  <c r="P21" i="14"/>
  <c r="O21" i="14"/>
  <c r="N21" i="14"/>
  <c r="M21" i="14"/>
  <c r="L21" i="14"/>
  <c r="L20" i="14"/>
  <c r="M20" i="14" s="1"/>
  <c r="O20" i="14"/>
  <c r="N5" i="14"/>
  <c r="M5" i="14"/>
  <c r="L12" i="14"/>
  <c r="M12" i="14" s="1"/>
  <c r="N12" i="14" s="1"/>
  <c r="L3" i="14"/>
  <c r="M3" i="14"/>
  <c r="N3" i="14" s="1"/>
  <c r="O3" i="14"/>
  <c r="L4" i="14"/>
  <c r="M4" i="14" s="1"/>
  <c r="N4" i="14" s="1"/>
  <c r="O4" i="14"/>
  <c r="L5" i="14"/>
  <c r="O5" i="14"/>
  <c r="L6" i="14"/>
  <c r="M6" i="14" s="1"/>
  <c r="N6" i="14" s="1"/>
  <c r="O6" i="14"/>
  <c r="L7" i="14"/>
  <c r="M7" i="14" s="1"/>
  <c r="N7" i="14" s="1"/>
  <c r="O7" i="14"/>
  <c r="L8" i="14"/>
  <c r="M8" i="14" s="1"/>
  <c r="N8" i="14" s="1"/>
  <c r="O8" i="14"/>
  <c r="L9" i="14"/>
  <c r="M9" i="14" s="1"/>
  <c r="N9" i="14" s="1"/>
  <c r="O9" i="14"/>
  <c r="L10" i="14"/>
  <c r="M10" i="14" s="1"/>
  <c r="N10" i="14" s="1"/>
  <c r="O10" i="14"/>
  <c r="L11" i="14"/>
  <c r="M11" i="14"/>
  <c r="N11" i="14" s="1"/>
  <c r="O11" i="14"/>
  <c r="O12" i="14"/>
  <c r="N20" i="14" l="1"/>
  <c r="P20" i="14" s="1"/>
  <c r="Q20" i="14" s="1"/>
  <c r="P12" i="14"/>
  <c r="Q12" i="14" s="1"/>
  <c r="P11" i="14"/>
  <c r="Q11" i="14" s="1"/>
  <c r="P10" i="14"/>
  <c r="Q10" i="14" s="1"/>
  <c r="P9" i="14"/>
  <c r="Q9" i="14" s="1"/>
  <c r="P8" i="14"/>
  <c r="Q8" i="14" s="1"/>
  <c r="P7" i="14"/>
  <c r="Q7" i="14" s="1"/>
  <c r="P6" i="14"/>
  <c r="Q6" i="14" s="1"/>
  <c r="P5" i="14"/>
  <c r="Q5" i="14" s="1"/>
  <c r="P4" i="14"/>
  <c r="Q4" i="14" s="1"/>
  <c r="P3" i="14"/>
  <c r="Q3" i="14" s="1"/>
  <c r="M11" i="9"/>
  <c r="N11" i="9" s="1"/>
  <c r="L11" i="9"/>
  <c r="O11" i="9" s="1"/>
  <c r="O10" i="9"/>
  <c r="L10" i="9"/>
  <c r="M10" i="9" s="1"/>
  <c r="N10" i="9" s="1"/>
  <c r="M9" i="9"/>
  <c r="N9" i="9" s="1"/>
  <c r="L9" i="9"/>
  <c r="O9" i="9" s="1"/>
  <c r="O8" i="9"/>
  <c r="L8" i="9"/>
  <c r="M8" i="9" s="1"/>
  <c r="N8" i="9" s="1"/>
  <c r="O7" i="9"/>
  <c r="L7" i="9"/>
  <c r="M7" i="9" s="1"/>
  <c r="N7" i="9" s="1"/>
  <c r="O6" i="9"/>
  <c r="L6" i="9"/>
  <c r="M6" i="9" s="1"/>
  <c r="N6" i="9" s="1"/>
  <c r="M5" i="9"/>
  <c r="N5" i="9" s="1"/>
  <c r="L5" i="9"/>
  <c r="O5" i="9" s="1"/>
  <c r="M4" i="9"/>
  <c r="N4" i="9" s="1"/>
  <c r="L4" i="9"/>
  <c r="O4" i="9" s="1"/>
  <c r="Q21" i="14" l="1"/>
  <c r="P8" i="9"/>
  <c r="Q8" i="9" s="1"/>
  <c r="P10" i="9"/>
  <c r="Q10" i="9" s="1"/>
  <c r="P6" i="9"/>
  <c r="Q6" i="9" s="1"/>
  <c r="P7" i="9"/>
  <c r="Q7" i="9" s="1"/>
  <c r="P5" i="9"/>
  <c r="Q5" i="9" s="1"/>
  <c r="P4" i="9"/>
  <c r="Q4" i="9" s="1"/>
  <c r="P11" i="9"/>
  <c r="Q11" i="9" s="1"/>
  <c r="P9" i="9"/>
  <c r="Q9" i="9" s="1"/>
  <c r="L13" i="14"/>
  <c r="M13" i="14" s="1"/>
  <c r="N13" i="14" s="1"/>
  <c r="O13" i="14"/>
  <c r="L14" i="14"/>
  <c r="M14" i="14" s="1"/>
  <c r="O14" i="14"/>
  <c r="L15" i="14"/>
  <c r="O15" i="14" s="1"/>
  <c r="M15" i="14"/>
  <c r="N15" i="14" s="1"/>
  <c r="L16" i="14"/>
  <c r="M16" i="14" s="1"/>
  <c r="N16" i="14" s="1"/>
  <c r="O16" i="14"/>
  <c r="L17" i="14"/>
  <c r="M17" i="14" s="1"/>
  <c r="N17" i="14" s="1"/>
  <c r="O17" i="14"/>
  <c r="L18" i="14"/>
  <c r="M18" i="14" s="1"/>
  <c r="N18" i="14" s="1"/>
  <c r="O18" i="14"/>
  <c r="L19" i="14"/>
  <c r="M19" i="14" s="1"/>
  <c r="N19" i="14" s="1"/>
  <c r="O19" i="14"/>
  <c r="P21" i="9" l="1"/>
  <c r="P16" i="14"/>
  <c r="Q16" i="14" s="1"/>
  <c r="P18" i="14"/>
  <c r="Q18" i="14" s="1"/>
  <c r="N14" i="14"/>
  <c r="P14" i="14" s="1"/>
  <c r="Q14" i="14" s="1"/>
  <c r="P19" i="14"/>
  <c r="Q19" i="14" s="1"/>
  <c r="P17" i="14"/>
  <c r="Q17" i="14" s="1"/>
  <c r="P15" i="14"/>
  <c r="Q15" i="14" s="1"/>
  <c r="P13" i="14"/>
  <c r="Q13" i="14" s="1"/>
  <c r="K13" i="9" l="1"/>
  <c r="J13" i="9"/>
  <c r="I13" i="9"/>
  <c r="H13" i="9"/>
  <c r="G13" i="9"/>
  <c r="F13" i="9"/>
  <c r="L3" i="9" l="1"/>
  <c r="L13" i="9" s="1"/>
  <c r="O3" i="9" l="1"/>
  <c r="O13" i="9" s="1"/>
  <c r="M3" i="9"/>
  <c r="M13" i="9" s="1"/>
  <c r="N3" i="9" l="1"/>
  <c r="N13" i="9" s="1"/>
  <c r="P3" i="9" l="1"/>
  <c r="P13" i="9" s="1"/>
  <c r="Q3" i="9" l="1"/>
  <c r="Q13" i="9" s="1"/>
</calcChain>
</file>

<file path=xl/sharedStrings.xml><?xml version="1.0" encoding="utf-8"?>
<sst xmlns="http://schemas.openxmlformats.org/spreadsheetml/2006/main" count="547" uniqueCount="155">
  <si>
    <t>Sales/party</t>
  </si>
  <si>
    <t>TAXABLE AMT</t>
  </si>
  <si>
    <t>NET GST</t>
  </si>
  <si>
    <t>SGST</t>
  </si>
  <si>
    <t>CGST</t>
  </si>
  <si>
    <t>IGST</t>
  </si>
  <si>
    <t>TOTAL VALUE</t>
  </si>
  <si>
    <t>Bill no</t>
  </si>
  <si>
    <t>Date</t>
  </si>
  <si>
    <t>GST NO OF PARTY</t>
  </si>
  <si>
    <t>PARTY NAME_Bill</t>
  </si>
  <si>
    <t>INVOICE VALUE</t>
  </si>
  <si>
    <t>FILEING MONTH</t>
  </si>
  <si>
    <t>DIFFERENCE</t>
  </si>
  <si>
    <t>TCS</t>
  </si>
  <si>
    <t>DIFF</t>
  </si>
  <si>
    <t>33AADCS0688Q1ZT</t>
  </si>
  <si>
    <t>REMARKS</t>
  </si>
  <si>
    <t>TOTAL</t>
  </si>
  <si>
    <t>AMT. DIFFER</t>
  </si>
  <si>
    <t>HSN</t>
  </si>
  <si>
    <t>MAXX DESIGNS</t>
  </si>
  <si>
    <t>ARIHANT UNIGLOBE PVT LTD</t>
  </si>
  <si>
    <t>33AHVPB5164C1ZJ</t>
  </si>
  <si>
    <t>29ABMPE7288F1Z7</t>
  </si>
  <si>
    <t>33AALCA6663R1ZY</t>
  </si>
  <si>
    <t>33AAAHK1698E1ZF</t>
  </si>
  <si>
    <t>SELVA GOLD COVERING (P) LTD</t>
  </si>
  <si>
    <t>33AANPI9621A1Z0</t>
  </si>
  <si>
    <t>33BEZPK5518M1ZS</t>
  </si>
  <si>
    <t>33AAVCS4243B1ZF</t>
  </si>
  <si>
    <t>PERUMAL &amp; CO</t>
  </si>
  <si>
    <t>GRT JEWELLERS INDIA PVT LTD</t>
  </si>
  <si>
    <t>29AAACR3582R1ZL</t>
  </si>
  <si>
    <t>sales</t>
  </si>
  <si>
    <t>NET PAYABLE</t>
  </si>
  <si>
    <t>ELECTRONIC CREDIT LEDGER</t>
  </si>
  <si>
    <t>012022</t>
  </si>
  <si>
    <t>DDL/IN-057/21-22</t>
  </si>
  <si>
    <t>DDL/IN-058/21-22</t>
  </si>
  <si>
    <t>34AAACR3582R1ZU</t>
  </si>
  <si>
    <t>DDL/IN-059/21-22</t>
  </si>
  <si>
    <t>33ANLPN9360L1ZF</t>
  </si>
  <si>
    <t>DDL/IN-060/21-22</t>
  </si>
  <si>
    <t>AMOUR BAKES &amp;CAFÉ</t>
  </si>
  <si>
    <t>DDL/IN-061/21-22</t>
  </si>
  <si>
    <t>DDL/IN-062/21-22</t>
  </si>
  <si>
    <t>SHRI RATHNA AKSHAYA ESTATES PRIVATE LIMITED</t>
  </si>
  <si>
    <t>Nos</t>
  </si>
  <si>
    <t>DDL/IN-063/21-22</t>
  </si>
  <si>
    <t>29AADCS0688Q1ZI</t>
  </si>
  <si>
    <t>DDL/IN-064/21-22</t>
  </si>
  <si>
    <t>DDL/IN-065/21-22</t>
  </si>
  <si>
    <t>31.01.2022</t>
  </si>
  <si>
    <t>33AEIPG5122M1ZM</t>
  </si>
  <si>
    <t>SELVI ELECTRIC &amp; CO</t>
  </si>
  <si>
    <t>C757</t>
  </si>
  <si>
    <t>26.01.2022</t>
  </si>
  <si>
    <t>21.01.2022</t>
  </si>
  <si>
    <t>C722</t>
  </si>
  <si>
    <t>19.01.2022</t>
  </si>
  <si>
    <t>RAJESH WIRES AND ELECTICALS</t>
  </si>
  <si>
    <t>M.M. CORPORATION</t>
  </si>
  <si>
    <t>12.01.2022</t>
  </si>
  <si>
    <t>C709</t>
  </si>
  <si>
    <t>10.01.2022</t>
  </si>
  <si>
    <t>33AAFFA6566J1ZC</t>
  </si>
  <si>
    <t>AAC/0354/21-22</t>
  </si>
  <si>
    <t>ATLAS ALUMINIUM CORPORATION</t>
  </si>
  <si>
    <t>08.01.2022</t>
  </si>
  <si>
    <t>C705</t>
  </si>
  <si>
    <t>C702</t>
  </si>
  <si>
    <t>07.01.2022</t>
  </si>
  <si>
    <t>33ASXPA7508A1ZZ</t>
  </si>
  <si>
    <t>A.H. STEEL TRADERS</t>
  </si>
  <si>
    <t>AH/00675/21-22</t>
  </si>
  <si>
    <t>29AANPB2925Q1Z6</t>
  </si>
  <si>
    <t>05.01.2022</t>
  </si>
  <si>
    <t>ALFA NEON INDUSTRY</t>
  </si>
  <si>
    <t>03.01.2022</t>
  </si>
  <si>
    <t>15527/21-22</t>
  </si>
  <si>
    <t>SA/13/21-22</t>
  </si>
  <si>
    <t>17.01.2022</t>
  </si>
  <si>
    <t>33BEZPK5518M1Z5</t>
  </si>
  <si>
    <t>SASTHA &amp; ASSOCIATES</t>
  </si>
  <si>
    <t>SA/14/21-22</t>
  </si>
  <si>
    <t>DDL - GST JAN-22</t>
  </si>
  <si>
    <t>GSTIN of supplier</t>
  </si>
  <si>
    <t>Trade/Legal name</t>
  </si>
  <si>
    <t>Invoice Details</t>
  </si>
  <si>
    <t>Place of supply</t>
  </si>
  <si>
    <t>Supply Attract Reverse Charge</t>
  </si>
  <si>
    <t>Rate(%)</t>
  </si>
  <si>
    <t>Taxable Value (₹)</t>
  </si>
  <si>
    <t>Tax Amount</t>
  </si>
  <si>
    <t>GSTR-1/IFF/GSTR-5 Period</t>
  </si>
  <si>
    <t>GSTR-1/IFF/GSTR-5 Filing Date</t>
  </si>
  <si>
    <t>ITC Availability</t>
  </si>
  <si>
    <t>Reason</t>
  </si>
  <si>
    <t>Applicable % of Tax Rate</t>
  </si>
  <si>
    <t>Source</t>
  </si>
  <si>
    <t>IRN</t>
  </si>
  <si>
    <t>IRN Date</t>
  </si>
  <si>
    <t>Invoice number</t>
  </si>
  <si>
    <t>Invoice type</t>
  </si>
  <si>
    <t>Invoice Date</t>
  </si>
  <si>
    <t>Invoice Value(₹)</t>
  </si>
  <si>
    <t>Integrated Tax(₹)</t>
  </si>
  <si>
    <t>Central Tax(₹)</t>
  </si>
  <si>
    <t>State/UT Tax(₹)</t>
  </si>
  <si>
    <t>Cess(₹)</t>
  </si>
  <si>
    <t>Regular</t>
  </si>
  <si>
    <t>Tamil Nadu</t>
  </si>
  <si>
    <t>No</t>
  </si>
  <si>
    <t>Dec'21</t>
  </si>
  <si>
    <t>Yes</t>
  </si>
  <si>
    <t/>
  </si>
  <si>
    <t>100%</t>
  </si>
  <si>
    <t>1984</t>
  </si>
  <si>
    <t>Jan'22</t>
  </si>
  <si>
    <t>10/02/2022</t>
  </si>
  <si>
    <t>2033</t>
  </si>
  <si>
    <t>2298</t>
  </si>
  <si>
    <t>29/01/2022</t>
  </si>
  <si>
    <t>RAJESH WIRES AND ELECTRICALS</t>
  </si>
  <si>
    <t>05/02/2022</t>
  </si>
  <si>
    <t>15924/21-22</t>
  </si>
  <si>
    <t>16054/21-22</t>
  </si>
  <si>
    <t>16418/21-22</t>
  </si>
  <si>
    <t xml:space="preserve">SELVI ELECTRICAL CO </t>
  </si>
  <si>
    <t>8637</t>
  </si>
  <si>
    <t>11/02/2022</t>
  </si>
  <si>
    <t>712</t>
  </si>
  <si>
    <t>ARIHANT UNIGLOBE PRIVATE LIMITED</t>
  </si>
  <si>
    <t>C702/21-22</t>
  </si>
  <si>
    <t>C705/21-22</t>
  </si>
  <si>
    <t>C709/21-22</t>
  </si>
  <si>
    <t>C722/21-22</t>
  </si>
  <si>
    <t>C739/21-22</t>
  </si>
  <si>
    <t>C757/21-22</t>
  </si>
  <si>
    <t>09AAACI5853L2Z5</t>
  </si>
  <si>
    <t>INDIAMART INTERMESH LTD.</t>
  </si>
  <si>
    <t>07/02/2022</t>
  </si>
  <si>
    <t>E-Invoice</t>
  </si>
  <si>
    <t>915b98c2f07fc79574e21de9a98a044ee9e51b5b781fff51f77b4c18b2354c62</t>
  </si>
  <si>
    <t>27/01/2022</t>
  </si>
  <si>
    <t>purchase - REF 2B</t>
  </si>
  <si>
    <t>GSTR2B</t>
  </si>
  <si>
    <t>BOOKS</t>
  </si>
  <si>
    <t>CLAIMABLE IN NEXT MONTH</t>
  </si>
  <si>
    <t>FILED IN 12-2-22</t>
  </si>
  <si>
    <t>FILED IN 14-2-22</t>
  </si>
  <si>
    <t>FILED IN 16-2-22</t>
  </si>
  <si>
    <t>not claimed so claimable in this month</t>
  </si>
  <si>
    <t>OLD INVOICE date  13/10/2021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</si>
</sst>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2"/>
      <name val="Times New Roman"/>
      <family val="1"/>
    </font>
    <font>
      <sz val="11"/>
      <color theme="1"/>
      <name val="Calibri"/>
      <family val="2"/>
      <scheme val="minor"/>
    </font>
    <font>
      <sz val="11"/>
      <color rgb="FF212121"/>
      <name val="Verdana"/>
      <family val="2"/>
    </font>
    <font>
      <sz val="10"/>
      <name val="Times New Roman"/>
      <family val="1"/>
    </font>
    <font>
      <sz val="10"/>
      <color theme="1"/>
      <name val="Times New Roman"/>
      <family val="1"/>
    </font>
    <font>
      <sz val="10"/>
      <name val="Arial"/>
      <family val="2"/>
    </font>
    <font>
      <sz val="11"/>
      <name val="Times New Roman"/>
      <family val="1"/>
    </font>
    <font>
      <sz val="11"/>
      <name val="Calibri"/>
      <family val="2"/>
    </font>
    <font>
      <b/>
      <sz val="9"/>
      <color rgb="FFFFFFFF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2037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95">
    <xf numFmtId="0" fontId="0" fillId="0" borderId="0" xfId="0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1" fillId="2" borderId="0" xfId="0" applyFont="1" applyFill="1"/>
    <xf numFmtId="0" fontId="1" fillId="2" borderId="2" xfId="0" applyFont="1" applyFill="1" applyBorder="1"/>
    <xf numFmtId="0" fontId="4" fillId="2" borderId="1" xfId="0" applyFont="1" applyFill="1" applyBorder="1"/>
    <xf numFmtId="0" fontId="5" fillId="2" borderId="1" xfId="0" applyFont="1" applyFill="1" applyBorder="1" applyAlignment="1">
      <alignment horizontal="center" vertical="center"/>
    </xf>
    <xf numFmtId="0" fontId="4" fillId="2" borderId="1" xfId="0" quotePrefix="1" applyFont="1" applyFill="1" applyBorder="1"/>
    <xf numFmtId="0" fontId="2" fillId="0" borderId="1" xfId="0" applyFont="1" applyFill="1" applyBorder="1" applyAlignment="1">
      <alignment horizontal="center"/>
    </xf>
    <xf numFmtId="0" fontId="4" fillId="2" borderId="0" xfId="0" applyFont="1" applyFill="1" applyBorder="1"/>
    <xf numFmtId="4" fontId="4" fillId="2" borderId="1" xfId="0" applyNumberFormat="1" applyFont="1" applyFill="1" applyBorder="1"/>
    <xf numFmtId="0" fontId="4" fillId="2" borderId="1" xfId="0" applyFont="1" applyFill="1" applyBorder="1" applyAlignment="1"/>
    <xf numFmtId="0" fontId="4" fillId="2" borderId="1" xfId="0" applyFont="1" applyFill="1" applyBorder="1" applyAlignment="1">
      <alignment horizontal="right"/>
    </xf>
    <xf numFmtId="0" fontId="4" fillId="2" borderId="0" xfId="0" applyFont="1" applyFill="1" applyBorder="1" applyAlignment="1"/>
    <xf numFmtId="0" fontId="4" fillId="2" borderId="0" xfId="0" applyFont="1" applyFill="1" applyBorder="1" applyAlignment="1">
      <alignment horizontal="right"/>
    </xf>
    <xf numFmtId="0" fontId="8" fillId="2" borderId="1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 vertical="center"/>
    </xf>
    <xf numFmtId="12" fontId="7" fillId="0" borderId="1" xfId="0" applyNumberFormat="1" applyFont="1" applyBorder="1"/>
    <xf numFmtId="14" fontId="4" fillId="2" borderId="1" xfId="0" applyNumberFormat="1" applyFont="1" applyFill="1" applyBorder="1" applyAlignment="1">
      <alignment horizontal="right"/>
    </xf>
    <xf numFmtId="43" fontId="4" fillId="2" borderId="1" xfId="1" applyFont="1" applyFill="1" applyBorder="1" applyAlignment="1"/>
    <xf numFmtId="43" fontId="4" fillId="2" borderId="1" xfId="1" applyFont="1" applyFill="1" applyBorder="1" applyAlignment="1">
      <alignment horizontal="right"/>
    </xf>
    <xf numFmtId="4" fontId="0" fillId="0" borderId="1" xfId="0" applyNumberFormat="1" applyBorder="1"/>
    <xf numFmtId="4" fontId="1" fillId="0" borderId="1" xfId="0" applyNumberFormat="1" applyFont="1" applyBorder="1"/>
    <xf numFmtId="14" fontId="9" fillId="2" borderId="1" xfId="0" applyNumberFormat="1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/>
    </xf>
    <xf numFmtId="0" fontId="8" fillId="2" borderId="1" xfId="0" applyFont="1" applyFill="1" applyBorder="1" applyAlignment="1">
      <alignment vertical="center"/>
    </xf>
    <xf numFmtId="43" fontId="4" fillId="2" borderId="0" xfId="0" applyNumberFormat="1" applyFont="1" applyFill="1" applyBorder="1" applyAlignment="1"/>
    <xf numFmtId="4" fontId="4" fillId="2" borderId="1" xfId="0" applyNumberFormat="1" applyFont="1" applyFill="1" applyBorder="1" applyAlignment="1"/>
    <xf numFmtId="0" fontId="4" fillId="2" borderId="0" xfId="0" quotePrefix="1" applyFont="1" applyFill="1" applyBorder="1"/>
    <xf numFmtId="0" fontId="0" fillId="0" borderId="0" xfId="0" applyBorder="1"/>
    <xf numFmtId="14" fontId="5" fillId="0" borderId="0" xfId="0" applyNumberFormat="1" applyFont="1" applyFill="1" applyBorder="1"/>
    <xf numFmtId="4" fontId="0" fillId="0" borderId="0" xfId="0" applyNumberFormat="1" applyBorder="1"/>
    <xf numFmtId="4" fontId="4" fillId="2" borderId="0" xfId="0" applyNumberFormat="1" applyFont="1" applyFill="1" applyBorder="1"/>
    <xf numFmtId="0" fontId="2" fillId="0" borderId="1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4" fontId="1" fillId="0" borderId="4" xfId="0" applyNumberFormat="1" applyFont="1" applyBorder="1"/>
    <xf numFmtId="4" fontId="4" fillId="2" borderId="1" xfId="1" applyNumberFormat="1" applyFont="1" applyFill="1" applyBorder="1" applyAlignment="1"/>
    <xf numFmtId="4" fontId="4" fillId="2" borderId="1" xfId="1" applyNumberFormat="1" applyFont="1" applyFill="1" applyBorder="1" applyAlignment="1">
      <alignment horizontal="right"/>
    </xf>
    <xf numFmtId="4" fontId="3" fillId="2" borderId="1" xfId="0" applyNumberFormat="1" applyFont="1" applyFill="1" applyBorder="1" applyAlignment="1"/>
    <xf numFmtId="0" fontId="1" fillId="2" borderId="4" xfId="0" applyFont="1" applyFill="1" applyBorder="1"/>
    <xf numFmtId="0" fontId="0" fillId="0" borderId="6" xfId="0" applyBorder="1"/>
    <xf numFmtId="4" fontId="0" fillId="0" borderId="8" xfId="0" applyNumberFormat="1" applyBorder="1"/>
    <xf numFmtId="0" fontId="0" fillId="0" borderId="10" xfId="0" applyBorder="1"/>
    <xf numFmtId="0" fontId="0" fillId="0" borderId="11" xfId="0" applyBorder="1"/>
    <xf numFmtId="0" fontId="1" fillId="0" borderId="5" xfId="0" applyFont="1" applyBorder="1"/>
    <xf numFmtId="0" fontId="1" fillId="0" borderId="7" xfId="0" applyFont="1" applyBorder="1"/>
    <xf numFmtId="0" fontId="1" fillId="0" borderId="15" xfId="0" applyFont="1" applyBorder="1"/>
    <xf numFmtId="0" fontId="0" fillId="0" borderId="16" xfId="0" applyBorder="1"/>
    <xf numFmtId="4" fontId="0" fillId="0" borderId="3" xfId="0" applyNumberFormat="1" applyBorder="1"/>
    <xf numFmtId="12" fontId="7" fillId="0" borderId="0" xfId="0" applyNumberFormat="1" applyFont="1" applyBorder="1"/>
    <xf numFmtId="15" fontId="2" fillId="0" borderId="1" xfId="0" applyNumberFormat="1" applyFont="1" applyFill="1" applyBorder="1" applyAlignment="1">
      <alignment horizontal="center"/>
    </xf>
    <xf numFmtId="43" fontId="11" fillId="2" borderId="1" xfId="1" applyFont="1" applyFill="1" applyBorder="1" applyAlignment="1">
      <alignment horizontal="center"/>
    </xf>
    <xf numFmtId="43" fontId="11" fillId="2" borderId="1" xfId="1" applyFont="1" applyFill="1" applyBorder="1" applyAlignment="1">
      <alignment horizontal="center" vertical="center"/>
    </xf>
    <xf numFmtId="43" fontId="4" fillId="2" borderId="1" xfId="0" applyNumberFormat="1" applyFont="1" applyFill="1" applyBorder="1" applyAlignment="1"/>
    <xf numFmtId="0" fontId="1" fillId="3" borderId="12" xfId="0" applyFont="1" applyFill="1" applyBorder="1" applyAlignment="1">
      <alignment horizontal="center"/>
    </xf>
    <xf numFmtId="0" fontId="1" fillId="3" borderId="13" xfId="0" applyFont="1" applyFill="1" applyBorder="1" applyAlignment="1">
      <alignment horizontal="center"/>
    </xf>
    <xf numFmtId="0" fontId="1" fillId="3" borderId="14" xfId="0" applyFont="1" applyFill="1" applyBorder="1" applyAlignment="1">
      <alignment horizontal="center"/>
    </xf>
    <xf numFmtId="0" fontId="13" fillId="4" borderId="1" xfId="0" applyFont="1" applyFill="1" applyBorder="1" applyAlignment="1">
      <alignment vertical="center" wrapText="1"/>
    </xf>
    <xf numFmtId="0" fontId="13" fillId="4" borderId="1" xfId="0" applyFont="1" applyFill="1" applyBorder="1" applyAlignment="1">
      <alignment horizontal="center" vertical="center" wrapText="1"/>
    </xf>
    <xf numFmtId="0" fontId="12" fillId="3" borderId="0" xfId="0" applyFont="1" applyFill="1" applyAlignment="1">
      <alignment horizontal="left"/>
    </xf>
    <xf numFmtId="14" fontId="12" fillId="3" borderId="0" xfId="0" applyNumberFormat="1" applyFont="1" applyFill="1" applyAlignment="1">
      <alignment horizontal="left"/>
    </xf>
    <xf numFmtId="4" fontId="12" fillId="3" borderId="0" xfId="0" applyNumberFormat="1" applyFont="1" applyFill="1" applyAlignment="1">
      <alignment horizontal="right"/>
    </xf>
    <xf numFmtId="0" fontId="12" fillId="3" borderId="0" xfId="0" applyFont="1" applyFill="1" applyAlignment="1">
      <alignment horizontal="center"/>
    </xf>
    <xf numFmtId="0" fontId="12" fillId="3" borderId="0" xfId="0" applyFont="1" applyFill="1" applyAlignment="1">
      <alignment horizontal="right"/>
    </xf>
    <xf numFmtId="2" fontId="12" fillId="3" borderId="0" xfId="0" applyNumberFormat="1" applyFont="1" applyFill="1" applyAlignment="1">
      <alignment horizontal="right"/>
    </xf>
    <xf numFmtId="0" fontId="12" fillId="3" borderId="0" xfId="0" applyFont="1" applyFill="1" applyAlignment="1">
      <alignment wrapText="1"/>
    </xf>
    <xf numFmtId="0" fontId="0" fillId="3" borderId="0" xfId="0" applyFill="1"/>
    <xf numFmtId="0" fontId="12" fillId="0" borderId="0" xfId="0" applyFont="1" applyAlignment="1">
      <alignment horizontal="left"/>
    </xf>
    <xf numFmtId="14" fontId="12" fillId="0" borderId="0" xfId="0" applyNumberFormat="1" applyFont="1" applyAlignment="1">
      <alignment horizontal="left"/>
    </xf>
    <xf numFmtId="2" fontId="12" fillId="0" borderId="0" xfId="0" applyNumberFormat="1" applyFont="1" applyAlignment="1">
      <alignment horizontal="right"/>
    </xf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right"/>
    </xf>
    <xf numFmtId="0" fontId="12" fillId="0" borderId="0" xfId="0" applyFont="1" applyAlignment="1">
      <alignment wrapText="1"/>
    </xf>
    <xf numFmtId="4" fontId="12" fillId="0" borderId="0" xfId="0" applyNumberFormat="1" applyFont="1" applyAlignment="1">
      <alignment horizontal="right"/>
    </xf>
    <xf numFmtId="0" fontId="12" fillId="0" borderId="0" xfId="0" applyFont="1"/>
    <xf numFmtId="4" fontId="0" fillId="0" borderId="0" xfId="0" applyNumberFormat="1"/>
    <xf numFmtId="4" fontId="1" fillId="3" borderId="9" xfId="0" applyNumberFormat="1" applyFont="1" applyFill="1" applyBorder="1"/>
    <xf numFmtId="0" fontId="0" fillId="0" borderId="1" xfId="0" applyBorder="1"/>
    <xf numFmtId="0" fontId="0" fillId="0" borderId="17" xfId="0" applyBorder="1"/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/>
    <xf numFmtId="0" fontId="0" fillId="0" borderId="5" xfId="0" applyBorder="1"/>
    <xf numFmtId="0" fontId="0" fillId="0" borderId="18" xfId="0" applyBorder="1"/>
    <xf numFmtId="0" fontId="12" fillId="0" borderId="17" xfId="0" applyFont="1" applyBorder="1" applyAlignment="1">
      <alignment horizontal="left"/>
    </xf>
    <xf numFmtId="4" fontId="0" fillId="0" borderId="5" xfId="0" applyNumberFormat="1" applyBorder="1"/>
    <xf numFmtId="4" fontId="0" fillId="0" borderId="6" xfId="0" applyNumberFormat="1" applyBorder="1"/>
    <xf numFmtId="4" fontId="0" fillId="0" borderId="18" xfId="0" applyNumberFormat="1" applyBorder="1"/>
    <xf numFmtId="0" fontId="10" fillId="3" borderId="17" xfId="0" applyFont="1" applyFill="1" applyBorder="1" applyAlignment="1">
      <alignment horizontal="center"/>
    </xf>
    <xf numFmtId="4" fontId="0" fillId="3" borderId="5" xfId="0" applyNumberFormat="1" applyFill="1" applyBorder="1"/>
    <xf numFmtId="4" fontId="0" fillId="3" borderId="1" xfId="0" applyNumberFormat="1" applyFill="1" applyBorder="1"/>
    <xf numFmtId="4" fontId="0" fillId="3" borderId="6" xfId="0" applyNumberFormat="1" applyFill="1" applyBorder="1"/>
    <xf numFmtId="4" fontId="0" fillId="3" borderId="18" xfId="0" applyNumberForma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V21"/>
  <sheetViews>
    <sheetView tabSelected="1" topLeftCell="F1" workbookViewId="0">
      <pane ySplit="2" topLeftCell="A7" activePane="bottomLeft" state="frozen"/>
      <selection pane="bottomLeft" activeCell="L13" sqref="L13"/>
    </sheetView>
  </sheetViews>
  <sheetFormatPr defaultColWidth="15.5703125" defaultRowHeight="15" x14ac:dyDescent="0.25"/>
  <cols>
    <col min="1" max="2" width="15.42578125" bestFit="1" customWidth="1"/>
    <col min="3" max="3" width="11.85546875" bestFit="1" customWidth="1"/>
    <col min="4" max="4" width="17.42578125" bestFit="1" customWidth="1"/>
    <col min="5" max="5" width="44" bestFit="1" customWidth="1"/>
    <col min="6" max="6" width="14.85546875" bestFit="1" customWidth="1"/>
    <col min="7" max="11" width="13.42578125" bestFit="1" customWidth="1"/>
    <col min="12" max="12" width="26" bestFit="1" customWidth="1"/>
    <col min="13" max="14" width="9.85546875" bestFit="1" customWidth="1"/>
    <col min="15" max="15" width="10.7109375" bestFit="1" customWidth="1"/>
    <col min="16" max="16" width="16.42578125" customWidth="1"/>
    <col min="17" max="17" width="11.5703125" bestFit="1" customWidth="1"/>
    <col min="18" max="18" width="4.140625" bestFit="1" customWidth="1"/>
    <col min="19" max="19" width="4.85546875" bestFit="1" customWidth="1"/>
    <col min="20" max="20" width="5" bestFit="1" customWidth="1"/>
    <col min="21" max="21" width="3" bestFit="1" customWidth="1"/>
    <col min="22" max="22" width="4.42578125" bestFit="1" customWidth="1"/>
  </cols>
  <sheetData>
    <row r="1" spans="1:22" s="3" customFormat="1" ht="14.25" customHeight="1" x14ac:dyDescent="0.25">
      <c r="A1" s="1"/>
      <c r="B1" s="1" t="s">
        <v>0</v>
      </c>
      <c r="C1" s="1"/>
      <c r="D1" s="2"/>
      <c r="E1" s="1"/>
      <c r="F1" s="1"/>
      <c r="G1" s="1">
        <v>0</v>
      </c>
      <c r="H1" s="1">
        <v>5</v>
      </c>
      <c r="I1" s="1">
        <v>12</v>
      </c>
      <c r="J1" s="1">
        <v>18</v>
      </c>
      <c r="K1" s="1">
        <v>28</v>
      </c>
      <c r="L1" s="1"/>
      <c r="M1" s="1"/>
      <c r="N1" s="1"/>
      <c r="O1" s="1"/>
      <c r="P1" s="1"/>
      <c r="Q1" s="1"/>
      <c r="R1" s="1"/>
      <c r="S1" s="4"/>
      <c r="T1" s="4"/>
      <c r="U1" s="1"/>
    </row>
    <row r="2" spans="1:22" s="3" customFormat="1" ht="14.25" customHeight="1" x14ac:dyDescent="0.25">
      <c r="A2" s="1" t="s">
        <v>12</v>
      </c>
      <c r="B2" s="1" t="s">
        <v>7</v>
      </c>
      <c r="C2" s="1" t="s">
        <v>8</v>
      </c>
      <c r="D2" s="2" t="s">
        <v>9</v>
      </c>
      <c r="E2" s="1" t="s">
        <v>10</v>
      </c>
      <c r="F2" s="1" t="s">
        <v>11</v>
      </c>
      <c r="G2" s="1" t="s">
        <v>1</v>
      </c>
      <c r="H2" s="1" t="s">
        <v>1</v>
      </c>
      <c r="I2" s="1" t="s">
        <v>1</v>
      </c>
      <c r="J2" s="1" t="s">
        <v>1</v>
      </c>
      <c r="K2" s="1" t="s">
        <v>1</v>
      </c>
      <c r="L2" s="1" t="s">
        <v>2</v>
      </c>
      <c r="M2" s="1" t="s">
        <v>3</v>
      </c>
      <c r="N2" s="1" t="s">
        <v>4</v>
      </c>
      <c r="O2" s="1" t="s">
        <v>5</v>
      </c>
      <c r="P2" s="1" t="s">
        <v>6</v>
      </c>
      <c r="Q2" s="1" t="s">
        <v>13</v>
      </c>
      <c r="R2" s="1" t="s">
        <v>14</v>
      </c>
      <c r="S2" s="4" t="s">
        <v>15</v>
      </c>
      <c r="T2" s="4" t="s">
        <v>20</v>
      </c>
      <c r="U2" s="1"/>
    </row>
    <row r="3" spans="1:22" s="9" customFormat="1" x14ac:dyDescent="0.25">
      <c r="A3" s="7" t="s">
        <v>37</v>
      </c>
      <c r="B3" s="8" t="s">
        <v>38</v>
      </c>
      <c r="C3" s="53">
        <v>44564</v>
      </c>
      <c r="D3" s="8" t="s">
        <v>33</v>
      </c>
      <c r="E3" s="35" t="s">
        <v>32</v>
      </c>
      <c r="F3" s="10">
        <v>20001</v>
      </c>
      <c r="G3" s="10"/>
      <c r="H3" s="10"/>
      <c r="I3" s="10"/>
      <c r="J3" s="21">
        <v>16950</v>
      </c>
      <c r="K3" s="5"/>
      <c r="L3" s="10">
        <f t="shared" ref="L3" si="0">+(H3*$H$1/100)+(I3*$I$1/100)+(J3*$J$1/100)+(K3*$K$1/100)</f>
        <v>3051</v>
      </c>
      <c r="M3" s="10">
        <f t="shared" ref="M3" si="1">+IF(VALUE(LEFT(D3,2))=33,L3/2,0)</f>
        <v>0</v>
      </c>
      <c r="N3" s="10">
        <f t="shared" ref="N3" si="2">+M3</f>
        <v>0</v>
      </c>
      <c r="O3" s="10">
        <f t="shared" ref="O3" si="3">+IF(VALUE(LEFT(D3,2))=33,0,L3)</f>
        <v>3051</v>
      </c>
      <c r="P3" s="10">
        <f t="shared" ref="P3" si="4">SUM(G3:K3)+M3+N3+O3</f>
        <v>20001</v>
      </c>
      <c r="Q3" s="10">
        <f t="shared" ref="Q3" si="5">P3-F3</f>
        <v>0</v>
      </c>
      <c r="R3" s="5"/>
      <c r="S3" s="17"/>
      <c r="T3" s="5">
        <v>9405</v>
      </c>
      <c r="U3" s="5">
        <v>1</v>
      </c>
      <c r="V3" s="9" t="s">
        <v>48</v>
      </c>
    </row>
    <row r="4" spans="1:22" s="9" customFormat="1" x14ac:dyDescent="0.25">
      <c r="A4" s="7" t="s">
        <v>37</v>
      </c>
      <c r="B4" s="8" t="s">
        <v>39</v>
      </c>
      <c r="C4" s="53">
        <v>44564</v>
      </c>
      <c r="D4" s="8" t="s">
        <v>33</v>
      </c>
      <c r="E4" s="35" t="s">
        <v>32</v>
      </c>
      <c r="F4" s="10">
        <v>55460</v>
      </c>
      <c r="G4" s="10"/>
      <c r="H4" s="10"/>
      <c r="I4" s="10"/>
      <c r="J4" s="21">
        <v>47000</v>
      </c>
      <c r="K4" s="5"/>
      <c r="L4" s="10">
        <f t="shared" ref="L4:L11" si="6">+(H4*$H$1/100)+(I4*$I$1/100)+(J4*$J$1/100)+(K4*$K$1/100)</f>
        <v>8460</v>
      </c>
      <c r="M4" s="10">
        <f t="shared" ref="M4:M11" si="7">+IF(VALUE(LEFT(D4,2))=33,L4/2,0)</f>
        <v>0</v>
      </c>
      <c r="N4" s="10">
        <f t="shared" ref="N4:N11" si="8">+M4</f>
        <v>0</v>
      </c>
      <c r="O4" s="10">
        <f t="shared" ref="O4:O11" si="9">+IF(VALUE(LEFT(D4,2))=33,0,L4)</f>
        <v>8460</v>
      </c>
      <c r="P4" s="10">
        <f t="shared" ref="P4:P11" si="10">SUM(G4:K4)+M4+N4+O4</f>
        <v>55460</v>
      </c>
      <c r="Q4" s="10">
        <f t="shared" ref="Q4:Q11" si="11">P4-F4</f>
        <v>0</v>
      </c>
      <c r="S4" s="52"/>
      <c r="T4" s="5">
        <v>9405</v>
      </c>
      <c r="U4" s="5">
        <v>2</v>
      </c>
    </row>
    <row r="5" spans="1:22" s="9" customFormat="1" x14ac:dyDescent="0.25">
      <c r="A5" s="7" t="s">
        <v>37</v>
      </c>
      <c r="B5" s="8" t="s">
        <v>41</v>
      </c>
      <c r="C5" s="53">
        <v>44564</v>
      </c>
      <c r="D5" s="8" t="s">
        <v>40</v>
      </c>
      <c r="E5" s="35" t="s">
        <v>32</v>
      </c>
      <c r="F5" s="10">
        <v>10325</v>
      </c>
      <c r="G5" s="10"/>
      <c r="H5" s="10"/>
      <c r="I5" s="10"/>
      <c r="J5" s="21">
        <v>8750</v>
      </c>
      <c r="K5" s="5"/>
      <c r="L5" s="10">
        <f t="shared" si="6"/>
        <v>1575</v>
      </c>
      <c r="M5" s="10">
        <f t="shared" si="7"/>
        <v>0</v>
      </c>
      <c r="N5" s="10">
        <f t="shared" si="8"/>
        <v>0</v>
      </c>
      <c r="O5" s="10">
        <f t="shared" si="9"/>
        <v>1575</v>
      </c>
      <c r="P5" s="10">
        <f t="shared" si="10"/>
        <v>10325</v>
      </c>
      <c r="Q5" s="10">
        <f t="shared" si="11"/>
        <v>0</v>
      </c>
      <c r="S5" s="52"/>
      <c r="T5" s="5">
        <v>9405</v>
      </c>
      <c r="U5" s="5">
        <v>2</v>
      </c>
    </row>
    <row r="6" spans="1:22" s="9" customFormat="1" x14ac:dyDescent="0.25">
      <c r="A6" s="7" t="s">
        <v>37</v>
      </c>
      <c r="B6" s="8" t="s">
        <v>43</v>
      </c>
      <c r="C6" s="53">
        <v>44566</v>
      </c>
      <c r="D6" s="8" t="s">
        <v>42</v>
      </c>
      <c r="E6" s="35" t="s">
        <v>44</v>
      </c>
      <c r="F6" s="10">
        <v>231988</v>
      </c>
      <c r="G6" s="10"/>
      <c r="H6" s="10"/>
      <c r="I6" s="10"/>
      <c r="J6" s="21">
        <v>196600</v>
      </c>
      <c r="K6" s="5"/>
      <c r="L6" s="10">
        <f t="shared" si="6"/>
        <v>35388</v>
      </c>
      <c r="M6" s="10">
        <f t="shared" si="7"/>
        <v>17694</v>
      </c>
      <c r="N6" s="10">
        <f t="shared" si="8"/>
        <v>17694</v>
      </c>
      <c r="O6" s="10">
        <f t="shared" si="9"/>
        <v>0</v>
      </c>
      <c r="P6" s="10">
        <f t="shared" si="10"/>
        <v>231988</v>
      </c>
      <c r="Q6" s="10">
        <f t="shared" si="11"/>
        <v>0</v>
      </c>
      <c r="S6" s="52"/>
      <c r="T6" s="5">
        <v>9405</v>
      </c>
      <c r="U6" s="5">
        <v>7</v>
      </c>
    </row>
    <row r="7" spans="1:22" s="9" customFormat="1" x14ac:dyDescent="0.25">
      <c r="A7" s="7" t="s">
        <v>37</v>
      </c>
      <c r="B7" s="8" t="s">
        <v>45</v>
      </c>
      <c r="C7" s="53">
        <v>44566</v>
      </c>
      <c r="D7" s="8" t="s">
        <v>16</v>
      </c>
      <c r="E7" s="35" t="s">
        <v>27</v>
      </c>
      <c r="F7" s="10">
        <v>2950</v>
      </c>
      <c r="G7" s="10"/>
      <c r="H7" s="10"/>
      <c r="I7" s="10"/>
      <c r="J7" s="21">
        <v>2500</v>
      </c>
      <c r="K7" s="5"/>
      <c r="L7" s="10">
        <f t="shared" si="6"/>
        <v>450</v>
      </c>
      <c r="M7" s="10">
        <f t="shared" si="7"/>
        <v>225</v>
      </c>
      <c r="N7" s="10">
        <f t="shared" si="8"/>
        <v>225</v>
      </c>
      <c r="O7" s="10">
        <f t="shared" si="9"/>
        <v>0</v>
      </c>
      <c r="P7" s="10">
        <f t="shared" si="10"/>
        <v>2950</v>
      </c>
      <c r="Q7" s="10">
        <f t="shared" si="11"/>
        <v>0</v>
      </c>
      <c r="S7" s="52"/>
      <c r="T7" s="5">
        <v>9405</v>
      </c>
      <c r="U7" s="5">
        <v>1</v>
      </c>
    </row>
    <row r="8" spans="1:22" s="9" customFormat="1" x14ac:dyDescent="0.25">
      <c r="A8" s="7" t="s">
        <v>37</v>
      </c>
      <c r="B8" s="8" t="s">
        <v>46</v>
      </c>
      <c r="C8" s="53">
        <v>44567</v>
      </c>
      <c r="D8" s="8" t="s">
        <v>30</v>
      </c>
      <c r="E8" s="35" t="s">
        <v>47</v>
      </c>
      <c r="F8" s="10">
        <v>113870</v>
      </c>
      <c r="G8" s="10"/>
      <c r="H8" s="10"/>
      <c r="I8" s="10"/>
      <c r="J8" s="21">
        <v>96500</v>
      </c>
      <c r="K8" s="5"/>
      <c r="L8" s="10">
        <f t="shared" si="6"/>
        <v>17370</v>
      </c>
      <c r="M8" s="10">
        <f t="shared" si="7"/>
        <v>8685</v>
      </c>
      <c r="N8" s="10">
        <f t="shared" si="8"/>
        <v>8685</v>
      </c>
      <c r="O8" s="10">
        <f t="shared" si="9"/>
        <v>0</v>
      </c>
      <c r="P8" s="10">
        <f t="shared" si="10"/>
        <v>113870</v>
      </c>
      <c r="Q8" s="10">
        <f t="shared" si="11"/>
        <v>0</v>
      </c>
      <c r="S8" s="52"/>
      <c r="T8" s="5">
        <v>9405</v>
      </c>
      <c r="U8" s="5">
        <v>43</v>
      </c>
    </row>
    <row r="9" spans="1:22" s="9" customFormat="1" x14ac:dyDescent="0.25">
      <c r="A9" s="7" t="s">
        <v>37</v>
      </c>
      <c r="B9" s="8" t="s">
        <v>49</v>
      </c>
      <c r="C9" s="53">
        <v>44571</v>
      </c>
      <c r="D9" s="8" t="s">
        <v>50</v>
      </c>
      <c r="E9" s="35" t="s">
        <v>27</v>
      </c>
      <c r="F9" s="10">
        <v>12390</v>
      </c>
      <c r="G9" s="10"/>
      <c r="H9" s="10"/>
      <c r="I9" s="10"/>
      <c r="J9" s="21">
        <v>10500</v>
      </c>
      <c r="K9" s="5"/>
      <c r="L9" s="10">
        <f t="shared" si="6"/>
        <v>1890</v>
      </c>
      <c r="M9" s="10">
        <f t="shared" si="7"/>
        <v>0</v>
      </c>
      <c r="N9" s="10">
        <f t="shared" si="8"/>
        <v>0</v>
      </c>
      <c r="O9" s="10">
        <f t="shared" si="9"/>
        <v>1890</v>
      </c>
      <c r="P9" s="10">
        <f t="shared" si="10"/>
        <v>12390</v>
      </c>
      <c r="Q9" s="10">
        <f t="shared" si="11"/>
        <v>0</v>
      </c>
      <c r="S9" s="52"/>
      <c r="T9" s="5">
        <v>9405</v>
      </c>
      <c r="U9" s="5">
        <v>3</v>
      </c>
    </row>
    <row r="10" spans="1:22" s="9" customFormat="1" x14ac:dyDescent="0.25">
      <c r="A10" s="7" t="s">
        <v>37</v>
      </c>
      <c r="B10" s="8" t="s">
        <v>51</v>
      </c>
      <c r="C10" s="53">
        <v>44572</v>
      </c>
      <c r="D10" s="8" t="s">
        <v>30</v>
      </c>
      <c r="E10" s="35" t="s">
        <v>47</v>
      </c>
      <c r="F10" s="10">
        <v>25960</v>
      </c>
      <c r="G10" s="10"/>
      <c r="H10" s="10"/>
      <c r="I10" s="10"/>
      <c r="J10" s="21">
        <v>22000</v>
      </c>
      <c r="K10" s="5"/>
      <c r="L10" s="10">
        <f t="shared" si="6"/>
        <v>3960</v>
      </c>
      <c r="M10" s="10">
        <f t="shared" si="7"/>
        <v>1980</v>
      </c>
      <c r="N10" s="10">
        <f t="shared" si="8"/>
        <v>1980</v>
      </c>
      <c r="O10" s="10">
        <f t="shared" si="9"/>
        <v>0</v>
      </c>
      <c r="P10" s="10">
        <f t="shared" si="10"/>
        <v>25960</v>
      </c>
      <c r="Q10" s="10">
        <f t="shared" si="11"/>
        <v>0</v>
      </c>
      <c r="S10" s="52"/>
      <c r="T10" s="5">
        <v>9405</v>
      </c>
      <c r="U10" s="5">
        <v>10</v>
      </c>
    </row>
    <row r="11" spans="1:22" s="9" customFormat="1" x14ac:dyDescent="0.25">
      <c r="A11" s="7" t="s">
        <v>37</v>
      </c>
      <c r="B11" s="8" t="s">
        <v>52</v>
      </c>
      <c r="C11" s="53">
        <v>44586</v>
      </c>
      <c r="D11" s="8" t="s">
        <v>33</v>
      </c>
      <c r="E11" s="35" t="s">
        <v>32</v>
      </c>
      <c r="F11" s="10">
        <v>1493880</v>
      </c>
      <c r="G11" s="10"/>
      <c r="H11" s="10"/>
      <c r="I11" s="10"/>
      <c r="J11" s="21">
        <v>1266000</v>
      </c>
      <c r="K11" s="5"/>
      <c r="L11" s="10">
        <f t="shared" si="6"/>
        <v>227880</v>
      </c>
      <c r="M11" s="10">
        <f t="shared" si="7"/>
        <v>0</v>
      </c>
      <c r="N11" s="10">
        <f t="shared" si="8"/>
        <v>0</v>
      </c>
      <c r="O11" s="10">
        <f t="shared" si="9"/>
        <v>227880</v>
      </c>
      <c r="P11" s="10">
        <f t="shared" si="10"/>
        <v>1493880</v>
      </c>
      <c r="Q11" s="10">
        <f t="shared" si="11"/>
        <v>0</v>
      </c>
      <c r="S11" s="52"/>
      <c r="T11" s="5">
        <v>9405</v>
      </c>
      <c r="U11" s="5">
        <v>3</v>
      </c>
    </row>
    <row r="12" spans="1:22" s="31" customFormat="1" ht="15.75" x14ac:dyDescent="0.25">
      <c r="A12" s="30"/>
      <c r="B12" s="36"/>
      <c r="C12" s="32"/>
      <c r="D12" s="36"/>
      <c r="E12" s="37"/>
      <c r="F12" s="34"/>
      <c r="G12" s="34"/>
      <c r="H12" s="34"/>
      <c r="I12" s="34"/>
      <c r="J12" s="33"/>
      <c r="K12" s="9"/>
      <c r="L12" s="34"/>
      <c r="M12" s="34"/>
      <c r="N12" s="34"/>
      <c r="O12" s="34"/>
      <c r="P12" s="34"/>
      <c r="Q12" s="34"/>
    </row>
    <row r="13" spans="1:22" x14ac:dyDescent="0.25">
      <c r="F13" s="22">
        <f t="shared" ref="F13:Q13" si="12">SUBTOTAL(9,F3:F11)</f>
        <v>1966824</v>
      </c>
      <c r="G13" s="22">
        <f t="shared" si="12"/>
        <v>0</v>
      </c>
      <c r="H13" s="22">
        <f t="shared" si="12"/>
        <v>0</v>
      </c>
      <c r="I13" s="22">
        <f t="shared" si="12"/>
        <v>0</v>
      </c>
      <c r="J13" s="22">
        <f t="shared" si="12"/>
        <v>1666800</v>
      </c>
      <c r="K13" s="22">
        <f t="shared" si="12"/>
        <v>0</v>
      </c>
      <c r="L13" s="22">
        <f t="shared" si="12"/>
        <v>300024</v>
      </c>
      <c r="M13" s="22">
        <f t="shared" si="12"/>
        <v>28584</v>
      </c>
      <c r="N13" s="22">
        <f t="shared" si="12"/>
        <v>28584</v>
      </c>
      <c r="O13" s="22">
        <f t="shared" si="12"/>
        <v>242856</v>
      </c>
      <c r="P13" s="22">
        <f t="shared" si="12"/>
        <v>1966824</v>
      </c>
      <c r="Q13" s="22">
        <f t="shared" si="12"/>
        <v>0</v>
      </c>
      <c r="R13" s="38"/>
      <c r="S13" s="38"/>
      <c r="T13" s="38"/>
      <c r="U13" s="38"/>
      <c r="V13" s="38"/>
    </row>
    <row r="15" spans="1:22" ht="15.75" thickBot="1" x14ac:dyDescent="0.3"/>
    <row r="16" spans="1:22" ht="15.75" thickBot="1" x14ac:dyDescent="0.3">
      <c r="L16" s="57" t="s">
        <v>86</v>
      </c>
      <c r="M16" s="58"/>
      <c r="N16" s="58"/>
      <c r="O16" s="58"/>
      <c r="P16" s="59"/>
    </row>
    <row r="17" spans="12:16" x14ac:dyDescent="0.25">
      <c r="L17" s="45"/>
      <c r="M17" s="42" t="s">
        <v>3</v>
      </c>
      <c r="N17" s="42" t="s">
        <v>4</v>
      </c>
      <c r="O17" s="42" t="s">
        <v>5</v>
      </c>
      <c r="P17" s="46"/>
    </row>
    <row r="18" spans="12:16" x14ac:dyDescent="0.25">
      <c r="L18" s="47" t="s">
        <v>34</v>
      </c>
      <c r="M18" s="21">
        <v>28584</v>
      </c>
      <c r="N18" s="21">
        <v>28584</v>
      </c>
      <c r="O18" s="21">
        <v>242856</v>
      </c>
      <c r="P18" s="43"/>
    </row>
    <row r="19" spans="12:16" x14ac:dyDescent="0.25">
      <c r="L19" s="47" t="s">
        <v>146</v>
      </c>
      <c r="M19" s="21">
        <v>44946.720000000001</v>
      </c>
      <c r="N19" s="21">
        <v>44946.720000000001</v>
      </c>
      <c r="O19" s="21">
        <v>6623.09</v>
      </c>
      <c r="P19" s="43"/>
    </row>
    <row r="20" spans="12:16" x14ac:dyDescent="0.25">
      <c r="L20" s="49" t="s">
        <v>36</v>
      </c>
      <c r="M20" s="51"/>
      <c r="N20" s="51"/>
      <c r="O20" s="51"/>
      <c r="P20" s="50"/>
    </row>
    <row r="21" spans="12:16" ht="15.75" thickBot="1" x14ac:dyDescent="0.3">
      <c r="L21" s="48" t="s">
        <v>35</v>
      </c>
      <c r="M21" s="44">
        <f>M18-M19-M20</f>
        <v>-16362.720000000001</v>
      </c>
      <c r="N21" s="44">
        <f>N18-N19-N20</f>
        <v>-16362.720000000001</v>
      </c>
      <c r="O21" s="44">
        <f>O18-O19-O20</f>
        <v>236232.91</v>
      </c>
      <c r="P21" s="79">
        <f>SUM(M21:O21)</f>
        <v>203507.47</v>
      </c>
    </row>
  </sheetData>
  <mergeCells count="1">
    <mergeCell ref="L16:P1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/>
  <dimension ref="A1:R23"/>
  <sheetViews>
    <sheetView workbookViewId="0">
      <pane ySplit="2" topLeftCell="A8" activePane="bottomLeft" state="frozen"/>
      <selection pane="bottomLeft" activeCell="A24" sqref="A24"/>
    </sheetView>
  </sheetViews>
  <sheetFormatPr defaultRowHeight="15" x14ac:dyDescent="0.25"/>
  <cols>
    <col min="1" max="1" width="15.140625" style="13" bestFit="1" customWidth="1"/>
    <col min="2" max="2" width="13.7109375" style="14" bestFit="1" customWidth="1"/>
    <col min="3" max="3" width="10.7109375" style="14" bestFit="1" customWidth="1"/>
    <col min="4" max="4" width="18.140625" style="13" bestFit="1" customWidth="1"/>
    <col min="5" max="5" width="32.140625" style="13" bestFit="1" customWidth="1"/>
    <col min="6" max="6" width="14.7109375" style="13" bestFit="1" customWidth="1"/>
    <col min="7" max="11" width="13.28515625" style="13" bestFit="1" customWidth="1"/>
    <col min="12" max="12" width="10.7109375" style="13" bestFit="1" customWidth="1"/>
    <col min="13" max="14" width="10" style="13" bestFit="1" customWidth="1"/>
    <col min="15" max="15" width="10.140625" style="13" bestFit="1" customWidth="1"/>
    <col min="16" max="16" width="12.85546875" style="13" bestFit="1" customWidth="1"/>
    <col min="17" max="17" width="12.140625" style="13" bestFit="1" customWidth="1"/>
    <col min="18" max="18" width="9.42578125" style="13" bestFit="1" customWidth="1"/>
    <col min="19" max="21" width="2" style="13" bestFit="1" customWidth="1"/>
    <col min="22" max="16384" width="9.140625" style="13"/>
  </cols>
  <sheetData>
    <row r="1" spans="1:18" x14ac:dyDescent="0.25">
      <c r="A1" s="11"/>
      <c r="B1" s="12"/>
      <c r="C1" s="12"/>
      <c r="D1" s="11"/>
      <c r="E1" s="11"/>
      <c r="F1" s="11"/>
      <c r="G1" s="11">
        <v>0</v>
      </c>
      <c r="H1" s="11">
        <v>5</v>
      </c>
      <c r="I1" s="11">
        <v>12</v>
      </c>
      <c r="J1" s="11">
        <v>18</v>
      </c>
      <c r="K1" s="11">
        <v>28</v>
      </c>
      <c r="L1" s="11"/>
      <c r="M1" s="11"/>
      <c r="N1" s="11"/>
      <c r="O1" s="11"/>
      <c r="P1" s="11"/>
      <c r="Q1" s="11"/>
      <c r="R1" s="11"/>
    </row>
    <row r="2" spans="1:18" x14ac:dyDescent="0.25">
      <c r="A2" s="11" t="s">
        <v>12</v>
      </c>
      <c r="B2" s="12" t="s">
        <v>7</v>
      </c>
      <c r="C2" s="12" t="s">
        <v>8</v>
      </c>
      <c r="D2" s="11" t="s">
        <v>9</v>
      </c>
      <c r="E2" s="11" t="s">
        <v>10</v>
      </c>
      <c r="F2" s="11" t="s">
        <v>11</v>
      </c>
      <c r="G2" s="11" t="s">
        <v>1</v>
      </c>
      <c r="H2" s="11" t="s">
        <v>1</v>
      </c>
      <c r="I2" s="11" t="s">
        <v>1</v>
      </c>
      <c r="J2" s="11" t="s">
        <v>1</v>
      </c>
      <c r="K2" s="11" t="s">
        <v>1</v>
      </c>
      <c r="L2" s="11" t="s">
        <v>2</v>
      </c>
      <c r="M2" s="11" t="s">
        <v>3</v>
      </c>
      <c r="N2" s="11" t="s">
        <v>4</v>
      </c>
      <c r="O2" s="11" t="s">
        <v>5</v>
      </c>
      <c r="P2" s="11" t="s">
        <v>6</v>
      </c>
      <c r="Q2" s="11" t="s">
        <v>19</v>
      </c>
      <c r="R2" s="11" t="s">
        <v>17</v>
      </c>
    </row>
    <row r="3" spans="1:18" ht="15.75" x14ac:dyDescent="0.25">
      <c r="A3" s="7" t="s">
        <v>37</v>
      </c>
      <c r="B3" s="15">
        <v>8637</v>
      </c>
      <c r="C3" s="23" t="s">
        <v>53</v>
      </c>
      <c r="D3" s="24" t="s">
        <v>54</v>
      </c>
      <c r="E3" s="27" t="s">
        <v>55</v>
      </c>
      <c r="F3" s="19">
        <v>5500</v>
      </c>
      <c r="G3" s="19"/>
      <c r="H3" s="19"/>
      <c r="I3" s="54"/>
      <c r="J3" s="54">
        <v>4661</v>
      </c>
      <c r="K3" s="25"/>
      <c r="L3" s="20">
        <f t="shared" ref="L3:L21" si="0">+(H3*$H$1/100)+(I3*$I$1/100)+(J3*$J$1/100)+(K3*$K$1/100)</f>
        <v>838.98</v>
      </c>
      <c r="M3" s="20">
        <f t="shared" ref="M3:M21" si="1">+IF(VALUE(LEFT(D3,2))=33,L3/2,0)</f>
        <v>419.49</v>
      </c>
      <c r="N3" s="20">
        <f t="shared" ref="N3" si="2">+M3</f>
        <v>419.49</v>
      </c>
      <c r="O3" s="20">
        <f t="shared" ref="O3:O21" si="3">+IF(VALUE(LEFT(D3,2))=33,0,L3)</f>
        <v>0</v>
      </c>
      <c r="P3" s="20">
        <f t="shared" ref="P3:P11" si="4">SUM(G3:K3)+M3+N3+O3</f>
        <v>5499.98</v>
      </c>
      <c r="Q3" s="20">
        <f t="shared" ref="Q3:Q21" si="5">P3-F3</f>
        <v>-2.0000000000436557E-2</v>
      </c>
      <c r="R3" s="11"/>
    </row>
    <row r="4" spans="1:18" x14ac:dyDescent="0.25">
      <c r="A4" s="7" t="s">
        <v>37</v>
      </c>
      <c r="B4" s="16" t="s">
        <v>56</v>
      </c>
      <c r="C4" s="23" t="s">
        <v>53</v>
      </c>
      <c r="D4" s="26" t="s">
        <v>25</v>
      </c>
      <c r="E4" s="27" t="s">
        <v>22</v>
      </c>
      <c r="F4" s="19">
        <v>21488</v>
      </c>
      <c r="G4" s="11"/>
      <c r="H4" s="11"/>
      <c r="I4" s="55">
        <v>12000</v>
      </c>
      <c r="J4" s="55">
        <v>6820</v>
      </c>
      <c r="K4" s="11"/>
      <c r="L4" s="20">
        <f t="shared" si="0"/>
        <v>2667.6</v>
      </c>
      <c r="M4" s="20">
        <f t="shared" si="1"/>
        <v>1333.8</v>
      </c>
      <c r="N4" s="20">
        <f t="shared" ref="N4:N9" si="6">+M4</f>
        <v>1333.8</v>
      </c>
      <c r="O4" s="20">
        <f t="shared" si="3"/>
        <v>0</v>
      </c>
      <c r="P4" s="20">
        <f t="shared" si="4"/>
        <v>21487.599999999999</v>
      </c>
      <c r="Q4" s="20">
        <f t="shared" si="5"/>
        <v>-0.40000000000145519</v>
      </c>
      <c r="R4" s="11"/>
    </row>
    <row r="5" spans="1:18" ht="15.75" x14ac:dyDescent="0.25">
      <c r="A5" s="7" t="s">
        <v>37</v>
      </c>
      <c r="B5" s="16">
        <v>566</v>
      </c>
      <c r="C5" s="23" t="s">
        <v>57</v>
      </c>
      <c r="D5" s="26" t="s">
        <v>24</v>
      </c>
      <c r="E5" s="27" t="s">
        <v>21</v>
      </c>
      <c r="F5" s="19">
        <v>112926</v>
      </c>
      <c r="G5" s="11"/>
      <c r="H5" s="6"/>
      <c r="I5" s="55"/>
      <c r="J5" s="55">
        <v>95700</v>
      </c>
      <c r="K5" s="6"/>
      <c r="L5" s="20">
        <f t="shared" si="0"/>
        <v>17226</v>
      </c>
      <c r="M5" s="20">
        <f t="shared" si="1"/>
        <v>0</v>
      </c>
      <c r="N5" s="20">
        <f t="shared" si="6"/>
        <v>0</v>
      </c>
      <c r="O5" s="20">
        <f t="shared" si="3"/>
        <v>17226</v>
      </c>
      <c r="P5" s="20">
        <f t="shared" si="4"/>
        <v>112926</v>
      </c>
      <c r="Q5" s="20">
        <f t="shared" si="5"/>
        <v>0</v>
      </c>
      <c r="R5" s="11"/>
    </row>
    <row r="6" spans="1:18" ht="15.75" x14ac:dyDescent="0.25">
      <c r="A6" s="7" t="s">
        <v>37</v>
      </c>
      <c r="B6" s="16">
        <v>565</v>
      </c>
      <c r="C6" s="23" t="s">
        <v>58</v>
      </c>
      <c r="D6" s="26" t="s">
        <v>24</v>
      </c>
      <c r="E6" s="27" t="s">
        <v>21</v>
      </c>
      <c r="F6" s="19">
        <v>100383</v>
      </c>
      <c r="G6" s="11"/>
      <c r="H6" s="11"/>
      <c r="I6" s="55"/>
      <c r="J6" s="55">
        <v>85070</v>
      </c>
      <c r="K6" s="6"/>
      <c r="L6" s="20">
        <f t="shared" si="0"/>
        <v>15312.6</v>
      </c>
      <c r="M6" s="20">
        <f t="shared" si="1"/>
        <v>0</v>
      </c>
      <c r="N6" s="20">
        <f t="shared" si="6"/>
        <v>0</v>
      </c>
      <c r="O6" s="20">
        <f t="shared" si="3"/>
        <v>15312.6</v>
      </c>
      <c r="P6" s="20">
        <f t="shared" si="4"/>
        <v>100382.6</v>
      </c>
      <c r="Q6" s="20">
        <f t="shared" si="5"/>
        <v>-0.39999999999417923</v>
      </c>
      <c r="R6" s="11"/>
    </row>
    <row r="7" spans="1:18" x14ac:dyDescent="0.25">
      <c r="A7" s="7" t="s">
        <v>37</v>
      </c>
      <c r="B7" s="16" t="s">
        <v>59</v>
      </c>
      <c r="C7" s="23" t="s">
        <v>60</v>
      </c>
      <c r="D7" s="26" t="s">
        <v>25</v>
      </c>
      <c r="E7" s="27" t="s">
        <v>22</v>
      </c>
      <c r="F7" s="19">
        <v>99758</v>
      </c>
      <c r="G7" s="11"/>
      <c r="H7" s="11"/>
      <c r="I7" s="55">
        <v>75700</v>
      </c>
      <c r="J7" s="55">
        <v>12690</v>
      </c>
      <c r="K7" s="11"/>
      <c r="L7" s="20">
        <f t="shared" si="0"/>
        <v>11368.2</v>
      </c>
      <c r="M7" s="20">
        <f t="shared" si="1"/>
        <v>5684.1</v>
      </c>
      <c r="N7" s="20">
        <f t="shared" si="6"/>
        <v>5684.1</v>
      </c>
      <c r="O7" s="20">
        <f t="shared" si="3"/>
        <v>0</v>
      </c>
      <c r="P7" s="20">
        <f t="shared" si="4"/>
        <v>99758.200000000012</v>
      </c>
      <c r="Q7" s="20">
        <f t="shared" si="5"/>
        <v>0.20000000001164153</v>
      </c>
      <c r="R7" s="11"/>
    </row>
    <row r="8" spans="1:18" x14ac:dyDescent="0.25">
      <c r="A8" s="7" t="s">
        <v>37</v>
      </c>
      <c r="B8" s="16">
        <v>16418</v>
      </c>
      <c r="C8" s="23" t="s">
        <v>60</v>
      </c>
      <c r="D8" s="26" t="s">
        <v>23</v>
      </c>
      <c r="E8" s="27" t="s">
        <v>61</v>
      </c>
      <c r="F8" s="19">
        <v>4956</v>
      </c>
      <c r="G8" s="11"/>
      <c r="H8" s="11"/>
      <c r="I8" s="19"/>
      <c r="J8" s="55">
        <v>4200</v>
      </c>
      <c r="K8" s="11"/>
      <c r="L8" s="20">
        <f t="shared" si="0"/>
        <v>756</v>
      </c>
      <c r="M8" s="20">
        <f t="shared" si="1"/>
        <v>378</v>
      </c>
      <c r="N8" s="20">
        <f t="shared" si="6"/>
        <v>378</v>
      </c>
      <c r="O8" s="20">
        <f t="shared" si="3"/>
        <v>0</v>
      </c>
      <c r="P8" s="20">
        <f t="shared" si="4"/>
        <v>4956</v>
      </c>
      <c r="Q8" s="20">
        <f t="shared" si="5"/>
        <v>0</v>
      </c>
      <c r="R8" s="11"/>
    </row>
    <row r="9" spans="1:18" x14ac:dyDescent="0.25">
      <c r="A9" s="7" t="s">
        <v>37</v>
      </c>
      <c r="B9" s="16">
        <v>712</v>
      </c>
      <c r="C9" s="23" t="s">
        <v>60</v>
      </c>
      <c r="D9" s="26" t="s">
        <v>26</v>
      </c>
      <c r="E9" s="27" t="s">
        <v>62</v>
      </c>
      <c r="F9" s="19">
        <v>4872</v>
      </c>
      <c r="G9" s="11"/>
      <c r="H9" s="11"/>
      <c r="I9" s="19">
        <v>4350</v>
      </c>
      <c r="J9" s="55"/>
      <c r="K9" s="11"/>
      <c r="L9" s="20">
        <f t="shared" si="0"/>
        <v>522</v>
      </c>
      <c r="M9" s="20">
        <f t="shared" si="1"/>
        <v>261</v>
      </c>
      <c r="N9" s="20">
        <f t="shared" si="6"/>
        <v>261</v>
      </c>
      <c r="O9" s="20">
        <f t="shared" si="3"/>
        <v>0</v>
      </c>
      <c r="P9" s="20">
        <f t="shared" si="4"/>
        <v>4872</v>
      </c>
      <c r="Q9" s="20">
        <f t="shared" si="5"/>
        <v>0</v>
      </c>
      <c r="R9" s="11"/>
    </row>
    <row r="10" spans="1:18" x14ac:dyDescent="0.25">
      <c r="A10" s="7" t="s">
        <v>37</v>
      </c>
      <c r="B10" s="16">
        <v>560</v>
      </c>
      <c r="C10" s="23" t="s">
        <v>63</v>
      </c>
      <c r="D10" s="26" t="s">
        <v>24</v>
      </c>
      <c r="E10" s="27" t="s">
        <v>21</v>
      </c>
      <c r="F10" s="19">
        <v>205674</v>
      </c>
      <c r="G10" s="11"/>
      <c r="H10" s="11"/>
      <c r="I10" s="19"/>
      <c r="J10" s="55">
        <v>174300</v>
      </c>
      <c r="K10" s="11"/>
      <c r="L10" s="20">
        <f t="shared" si="0"/>
        <v>31374</v>
      </c>
      <c r="M10" s="20">
        <f t="shared" si="1"/>
        <v>0</v>
      </c>
      <c r="N10" s="20">
        <f t="shared" ref="N10:N21" si="7">+M10</f>
        <v>0</v>
      </c>
      <c r="O10" s="20">
        <f t="shared" si="3"/>
        <v>31374</v>
      </c>
      <c r="P10" s="20">
        <f t="shared" si="4"/>
        <v>205674</v>
      </c>
      <c r="Q10" s="20">
        <f t="shared" si="5"/>
        <v>0</v>
      </c>
      <c r="R10" s="11"/>
    </row>
    <row r="11" spans="1:18" x14ac:dyDescent="0.25">
      <c r="A11" s="7" t="s">
        <v>37</v>
      </c>
      <c r="B11" s="16" t="s">
        <v>64</v>
      </c>
      <c r="C11" s="23" t="s">
        <v>65</v>
      </c>
      <c r="D11" s="26" t="s">
        <v>25</v>
      </c>
      <c r="E11" s="27" t="s">
        <v>22</v>
      </c>
      <c r="F11" s="19">
        <v>6065</v>
      </c>
      <c r="G11" s="11"/>
      <c r="H11" s="11"/>
      <c r="I11" s="19"/>
      <c r="J11" s="55">
        <v>5140</v>
      </c>
      <c r="K11" s="11"/>
      <c r="L11" s="20">
        <f t="shared" si="0"/>
        <v>925.2</v>
      </c>
      <c r="M11" s="20">
        <f t="shared" si="1"/>
        <v>462.6</v>
      </c>
      <c r="N11" s="20">
        <f t="shared" si="7"/>
        <v>462.6</v>
      </c>
      <c r="O11" s="20">
        <f t="shared" si="3"/>
        <v>0</v>
      </c>
      <c r="P11" s="20">
        <f t="shared" si="4"/>
        <v>6065.2000000000007</v>
      </c>
      <c r="Q11" s="20">
        <f t="shared" si="5"/>
        <v>0.2000000000007276</v>
      </c>
      <c r="R11" s="11"/>
    </row>
    <row r="12" spans="1:18" x14ac:dyDescent="0.25">
      <c r="A12" s="7" t="s">
        <v>37</v>
      </c>
      <c r="B12" s="16">
        <v>16054</v>
      </c>
      <c r="C12" s="23" t="s">
        <v>65</v>
      </c>
      <c r="D12" s="26" t="s">
        <v>23</v>
      </c>
      <c r="E12" s="27" t="s">
        <v>61</v>
      </c>
      <c r="F12" s="19">
        <v>6490</v>
      </c>
      <c r="G12" s="11"/>
      <c r="H12" s="11"/>
      <c r="I12" s="19"/>
      <c r="J12" s="55">
        <v>5500</v>
      </c>
      <c r="K12" s="11"/>
      <c r="L12" s="20">
        <f t="shared" si="0"/>
        <v>990</v>
      </c>
      <c r="M12" s="20">
        <f t="shared" si="1"/>
        <v>495</v>
      </c>
      <c r="N12" s="20">
        <f t="shared" si="7"/>
        <v>495</v>
      </c>
      <c r="O12" s="20">
        <f t="shared" si="3"/>
        <v>0</v>
      </c>
      <c r="P12" s="20">
        <f t="shared" ref="P12:P21" si="8">SUM(G12:K12)+M12+N12+O12</f>
        <v>6490</v>
      </c>
      <c r="Q12" s="20">
        <f t="shared" si="5"/>
        <v>0</v>
      </c>
      <c r="R12" s="11"/>
    </row>
    <row r="13" spans="1:18" x14ac:dyDescent="0.25">
      <c r="A13" s="7" t="s">
        <v>37</v>
      </c>
      <c r="B13" s="16" t="s">
        <v>67</v>
      </c>
      <c r="C13" s="23" t="s">
        <v>65</v>
      </c>
      <c r="D13" s="26" t="s">
        <v>66</v>
      </c>
      <c r="E13" s="27" t="s">
        <v>68</v>
      </c>
      <c r="F13" s="19">
        <v>2030</v>
      </c>
      <c r="G13" s="11"/>
      <c r="H13" s="11"/>
      <c r="I13" s="55"/>
      <c r="J13" s="55">
        <v>1720</v>
      </c>
      <c r="K13" s="11"/>
      <c r="L13" s="20">
        <f t="shared" si="0"/>
        <v>309.60000000000002</v>
      </c>
      <c r="M13" s="20">
        <f t="shared" si="1"/>
        <v>154.80000000000001</v>
      </c>
      <c r="N13" s="20">
        <f t="shared" si="7"/>
        <v>154.80000000000001</v>
      </c>
      <c r="O13" s="20">
        <f t="shared" si="3"/>
        <v>0</v>
      </c>
      <c r="P13" s="20">
        <f t="shared" si="8"/>
        <v>2029.6</v>
      </c>
      <c r="Q13" s="20">
        <f t="shared" si="5"/>
        <v>-0.40000000000009095</v>
      </c>
      <c r="R13" s="11"/>
    </row>
    <row r="14" spans="1:18" x14ac:dyDescent="0.25">
      <c r="A14" s="7" t="s">
        <v>37</v>
      </c>
      <c r="B14" s="16">
        <v>15924</v>
      </c>
      <c r="C14" s="23" t="s">
        <v>69</v>
      </c>
      <c r="D14" s="26" t="s">
        <v>23</v>
      </c>
      <c r="E14" s="27" t="s">
        <v>61</v>
      </c>
      <c r="F14" s="39">
        <v>2856</v>
      </c>
      <c r="G14" s="29"/>
      <c r="H14" s="29"/>
      <c r="I14" s="19">
        <v>2550</v>
      </c>
      <c r="J14" s="55"/>
      <c r="K14" s="29"/>
      <c r="L14" s="40">
        <f t="shared" si="0"/>
        <v>306</v>
      </c>
      <c r="M14" s="20">
        <f t="shared" si="1"/>
        <v>153</v>
      </c>
      <c r="N14" s="20">
        <f t="shared" si="7"/>
        <v>153</v>
      </c>
      <c r="O14" s="20">
        <f t="shared" si="3"/>
        <v>0</v>
      </c>
      <c r="P14" s="20">
        <f t="shared" si="8"/>
        <v>2856</v>
      </c>
      <c r="Q14" s="20">
        <f t="shared" si="5"/>
        <v>0</v>
      </c>
      <c r="R14" s="11"/>
    </row>
    <row r="15" spans="1:18" x14ac:dyDescent="0.25">
      <c r="A15" s="7" t="s">
        <v>37</v>
      </c>
      <c r="B15" s="16" t="s">
        <v>70</v>
      </c>
      <c r="C15" s="23" t="s">
        <v>69</v>
      </c>
      <c r="D15" s="26" t="s">
        <v>25</v>
      </c>
      <c r="E15" s="27" t="s">
        <v>22</v>
      </c>
      <c r="F15" s="19">
        <v>128508</v>
      </c>
      <c r="G15" s="11"/>
      <c r="H15" s="11"/>
      <c r="I15" s="19">
        <v>88000</v>
      </c>
      <c r="J15" s="55">
        <v>25380</v>
      </c>
      <c r="K15" s="11"/>
      <c r="L15" s="20">
        <f t="shared" si="0"/>
        <v>15128.4</v>
      </c>
      <c r="M15" s="20">
        <f t="shared" si="1"/>
        <v>7564.2</v>
      </c>
      <c r="N15" s="20">
        <f t="shared" si="7"/>
        <v>7564.2</v>
      </c>
      <c r="O15" s="20">
        <f t="shared" si="3"/>
        <v>0</v>
      </c>
      <c r="P15" s="20">
        <f t="shared" si="8"/>
        <v>128508.4</v>
      </c>
      <c r="Q15" s="20">
        <f t="shared" si="5"/>
        <v>0.39999999999417923</v>
      </c>
      <c r="R15" s="11"/>
    </row>
    <row r="16" spans="1:18" x14ac:dyDescent="0.25">
      <c r="A16" s="7" t="s">
        <v>37</v>
      </c>
      <c r="B16" s="16" t="s">
        <v>71</v>
      </c>
      <c r="C16" s="23" t="s">
        <v>72</v>
      </c>
      <c r="D16" s="26" t="s">
        <v>25</v>
      </c>
      <c r="E16" s="27" t="s">
        <v>22</v>
      </c>
      <c r="F16" s="19">
        <v>67159</v>
      </c>
      <c r="G16" s="11"/>
      <c r="H16" s="11"/>
      <c r="I16" s="19">
        <v>42000</v>
      </c>
      <c r="J16" s="55">
        <v>17050</v>
      </c>
      <c r="K16" s="11"/>
      <c r="L16" s="20">
        <f t="shared" si="0"/>
        <v>8109</v>
      </c>
      <c r="M16" s="20">
        <f t="shared" si="1"/>
        <v>4054.5</v>
      </c>
      <c r="N16" s="20">
        <f t="shared" si="7"/>
        <v>4054.5</v>
      </c>
      <c r="O16" s="20">
        <f t="shared" si="3"/>
        <v>0</v>
      </c>
      <c r="P16" s="20">
        <f t="shared" si="8"/>
        <v>67159</v>
      </c>
      <c r="Q16" s="20">
        <f t="shared" si="5"/>
        <v>0</v>
      </c>
      <c r="R16" s="11"/>
    </row>
    <row r="17" spans="1:18" x14ac:dyDescent="0.25">
      <c r="A17" s="7" t="s">
        <v>37</v>
      </c>
      <c r="B17" s="16" t="s">
        <v>75</v>
      </c>
      <c r="C17" s="23" t="s">
        <v>72</v>
      </c>
      <c r="D17" s="26" t="s">
        <v>73</v>
      </c>
      <c r="E17" s="27" t="s">
        <v>74</v>
      </c>
      <c r="F17" s="19">
        <v>1990</v>
      </c>
      <c r="G17" s="11"/>
      <c r="H17" s="11"/>
      <c r="I17" s="19"/>
      <c r="J17" s="55">
        <v>1686.6</v>
      </c>
      <c r="K17" s="11"/>
      <c r="L17" s="20">
        <f t="shared" si="0"/>
        <v>303.58799999999997</v>
      </c>
      <c r="M17" s="20">
        <f t="shared" si="1"/>
        <v>151.79399999999998</v>
      </c>
      <c r="N17" s="20">
        <f t="shared" si="7"/>
        <v>151.79399999999998</v>
      </c>
      <c r="O17" s="20">
        <f t="shared" si="3"/>
        <v>0</v>
      </c>
      <c r="P17" s="20">
        <f t="shared" si="8"/>
        <v>1990.1879999999996</v>
      </c>
      <c r="Q17" s="20">
        <f t="shared" si="5"/>
        <v>0.18799999999964712</v>
      </c>
      <c r="R17" s="11"/>
    </row>
    <row r="18" spans="1:18" x14ac:dyDescent="0.25">
      <c r="A18" s="7" t="s">
        <v>37</v>
      </c>
      <c r="B18" s="16">
        <v>1984</v>
      </c>
      <c r="C18" s="23" t="s">
        <v>77</v>
      </c>
      <c r="D18" s="26" t="s">
        <v>76</v>
      </c>
      <c r="E18" s="27" t="s">
        <v>78</v>
      </c>
      <c r="F18" s="19">
        <v>33748</v>
      </c>
      <c r="G18" s="11"/>
      <c r="H18" s="11"/>
      <c r="I18" s="19"/>
      <c r="J18" s="55">
        <v>28600</v>
      </c>
      <c r="K18" s="11"/>
      <c r="L18" s="20">
        <f t="shared" si="0"/>
        <v>5148</v>
      </c>
      <c r="M18" s="20">
        <f t="shared" si="1"/>
        <v>0</v>
      </c>
      <c r="N18" s="20">
        <f t="shared" si="7"/>
        <v>0</v>
      </c>
      <c r="O18" s="20">
        <f t="shared" si="3"/>
        <v>5148</v>
      </c>
      <c r="P18" s="20">
        <f t="shared" si="8"/>
        <v>33748</v>
      </c>
      <c r="Q18" s="20">
        <f t="shared" si="5"/>
        <v>0</v>
      </c>
      <c r="R18" s="11"/>
    </row>
    <row r="19" spans="1:18" x14ac:dyDescent="0.25">
      <c r="A19" s="7" t="s">
        <v>37</v>
      </c>
      <c r="B19" s="16" t="s">
        <v>80</v>
      </c>
      <c r="C19" s="23" t="s">
        <v>79</v>
      </c>
      <c r="D19" s="26" t="s">
        <v>23</v>
      </c>
      <c r="E19" s="27" t="s">
        <v>61</v>
      </c>
      <c r="F19" s="19">
        <v>8614</v>
      </c>
      <c r="G19" s="11"/>
      <c r="H19" s="11"/>
      <c r="I19" s="19"/>
      <c r="J19" s="55">
        <v>7300</v>
      </c>
      <c r="K19" s="11"/>
      <c r="L19" s="20">
        <f t="shared" si="0"/>
        <v>1314</v>
      </c>
      <c r="M19" s="20">
        <f t="shared" si="1"/>
        <v>657</v>
      </c>
      <c r="N19" s="20">
        <f t="shared" si="7"/>
        <v>657</v>
      </c>
      <c r="O19" s="20">
        <f t="shared" si="3"/>
        <v>0</v>
      </c>
      <c r="P19" s="20">
        <f t="shared" si="8"/>
        <v>8614</v>
      </c>
      <c r="Q19" s="20">
        <f t="shared" si="5"/>
        <v>0</v>
      </c>
      <c r="R19" s="11"/>
    </row>
    <row r="20" spans="1:18" x14ac:dyDescent="0.25">
      <c r="A20" s="7" t="s">
        <v>37</v>
      </c>
      <c r="B20" s="12" t="s">
        <v>81</v>
      </c>
      <c r="C20" s="18" t="s">
        <v>82</v>
      </c>
      <c r="D20" s="11" t="s">
        <v>83</v>
      </c>
      <c r="E20" s="11" t="s">
        <v>84</v>
      </c>
      <c r="F20" s="19">
        <v>177000</v>
      </c>
      <c r="G20" s="19"/>
      <c r="H20" s="19"/>
      <c r="I20" s="19"/>
      <c r="J20" s="19">
        <v>150000</v>
      </c>
      <c r="K20" s="11"/>
      <c r="L20" s="56">
        <f t="shared" si="0"/>
        <v>27000</v>
      </c>
      <c r="M20" s="19">
        <f t="shared" si="1"/>
        <v>13500</v>
      </c>
      <c r="N20" s="19">
        <f t="shared" si="7"/>
        <v>13500</v>
      </c>
      <c r="O20" s="19">
        <f t="shared" si="3"/>
        <v>0</v>
      </c>
      <c r="P20" s="19">
        <f t="shared" si="8"/>
        <v>177000</v>
      </c>
      <c r="Q20" s="19">
        <f t="shared" si="5"/>
        <v>0</v>
      </c>
      <c r="R20" s="11"/>
    </row>
    <row r="21" spans="1:18" x14ac:dyDescent="0.25">
      <c r="A21" s="7" t="s">
        <v>37</v>
      </c>
      <c r="B21" s="12" t="s">
        <v>85</v>
      </c>
      <c r="C21" s="18" t="s">
        <v>82</v>
      </c>
      <c r="D21" s="11" t="s">
        <v>83</v>
      </c>
      <c r="E21" s="11" t="s">
        <v>84</v>
      </c>
      <c r="F21" s="19">
        <v>24791.8</v>
      </c>
      <c r="G21" s="19"/>
      <c r="H21" s="19"/>
      <c r="I21" s="19"/>
      <c r="J21" s="19">
        <v>21010</v>
      </c>
      <c r="K21" s="11"/>
      <c r="L21" s="56">
        <f t="shared" si="0"/>
        <v>3781.8</v>
      </c>
      <c r="M21" s="19">
        <f t="shared" si="1"/>
        <v>1890.9</v>
      </c>
      <c r="N21" s="19">
        <f t="shared" si="7"/>
        <v>1890.9</v>
      </c>
      <c r="O21" s="19">
        <f t="shared" si="3"/>
        <v>0</v>
      </c>
      <c r="P21" s="19">
        <f t="shared" si="8"/>
        <v>24791.800000000003</v>
      </c>
      <c r="Q21" s="19">
        <f t="shared" si="5"/>
        <v>0</v>
      </c>
      <c r="R21" s="11"/>
    </row>
    <row r="22" spans="1:18" x14ac:dyDescent="0.25">
      <c r="L22" s="28"/>
    </row>
    <row r="23" spans="1:18" x14ac:dyDescent="0.25">
      <c r="F23" s="41">
        <f>SUM(F3:F22)</f>
        <v>1014808.8</v>
      </c>
      <c r="G23" s="41">
        <f t="shared" ref="G23:Q23" si="9">SUM(G3:G22)</f>
        <v>0</v>
      </c>
      <c r="H23" s="41">
        <f t="shared" si="9"/>
        <v>0</v>
      </c>
      <c r="I23" s="41">
        <f t="shared" si="9"/>
        <v>224600</v>
      </c>
      <c r="J23" s="41">
        <f t="shared" si="9"/>
        <v>646827.6</v>
      </c>
      <c r="K23" s="41">
        <f t="shared" si="9"/>
        <v>0</v>
      </c>
      <c r="L23" s="41">
        <f t="shared" si="9"/>
        <v>143380.96799999999</v>
      </c>
      <c r="M23" s="41">
        <f t="shared" si="9"/>
        <v>37160.184000000001</v>
      </c>
      <c r="N23" s="41">
        <f t="shared" si="9"/>
        <v>37160.184000000001</v>
      </c>
      <c r="O23" s="41">
        <f t="shared" si="9"/>
        <v>69060.600000000006</v>
      </c>
      <c r="P23" s="41">
        <f t="shared" si="9"/>
        <v>1014808.568</v>
      </c>
      <c r="Q23" s="41">
        <f t="shared" si="9"/>
        <v>-0.23199999998996645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87AD3-B78A-4527-A3BB-1845FC1CCB39}">
  <dimension ref="A1:V27"/>
  <sheetViews>
    <sheetView workbookViewId="0">
      <selection activeCell="C2" sqref="C2"/>
    </sheetView>
  </sheetViews>
  <sheetFormatPr defaultRowHeight="15" x14ac:dyDescent="0.25"/>
  <cols>
    <col min="1" max="1" width="18" bestFit="1" customWidth="1"/>
    <col min="2" max="2" width="34.5703125" bestFit="1" customWidth="1"/>
    <col min="3" max="3" width="11.85546875" bestFit="1" customWidth="1"/>
    <col min="4" max="5" width="11.28515625" bestFit="1" customWidth="1"/>
    <col min="6" max="6" width="12.28515625" bestFit="1" customWidth="1"/>
    <col min="7" max="7" width="11" bestFit="1" customWidth="1"/>
    <col min="8" max="8" width="14.140625" bestFit="1" customWidth="1"/>
    <col min="9" max="9" width="7.140625" bestFit="1" customWidth="1"/>
    <col min="10" max="10" width="9.5703125" bestFit="1" customWidth="1"/>
    <col min="11" max="11" width="12.85546875" bestFit="1" customWidth="1"/>
    <col min="12" max="12" width="11.42578125" bestFit="1" customWidth="1"/>
    <col min="13" max="13" width="12.42578125" bestFit="1" customWidth="1"/>
    <col min="14" max="14" width="11.85546875" bestFit="1" customWidth="1"/>
    <col min="15" max="16" width="14.5703125" bestFit="1" customWidth="1"/>
    <col min="17" max="17" width="9.5703125" bestFit="1" customWidth="1"/>
    <col min="18" max="18" width="7.140625" bestFit="1" customWidth="1"/>
    <col min="19" max="19" width="11.140625" bestFit="1" customWidth="1"/>
    <col min="21" max="21" width="66.140625" bestFit="1" customWidth="1"/>
    <col min="22" max="22" width="10.7109375" bestFit="1" customWidth="1"/>
  </cols>
  <sheetData>
    <row r="1" spans="1:22" ht="24" x14ac:dyDescent="0.25">
      <c r="A1" s="60" t="s">
        <v>87</v>
      </c>
      <c r="B1" s="60" t="s">
        <v>88</v>
      </c>
      <c r="C1" s="60" t="s">
        <v>89</v>
      </c>
      <c r="D1" s="60"/>
      <c r="E1" s="60"/>
      <c r="F1" s="60"/>
      <c r="G1" s="60" t="s">
        <v>90</v>
      </c>
      <c r="H1" s="60" t="s">
        <v>91</v>
      </c>
      <c r="I1" s="60" t="s">
        <v>92</v>
      </c>
      <c r="J1" s="60" t="s">
        <v>93</v>
      </c>
      <c r="K1" s="60" t="s">
        <v>94</v>
      </c>
      <c r="L1" s="60"/>
      <c r="M1" s="60"/>
      <c r="N1" s="60"/>
      <c r="O1" s="60" t="s">
        <v>95</v>
      </c>
      <c r="P1" s="60" t="s">
        <v>96</v>
      </c>
      <c r="Q1" s="60" t="s">
        <v>97</v>
      </c>
      <c r="R1" s="60" t="s">
        <v>98</v>
      </c>
      <c r="S1" s="60" t="s">
        <v>99</v>
      </c>
      <c r="T1" s="60" t="s">
        <v>100</v>
      </c>
      <c r="U1" s="60" t="s">
        <v>101</v>
      </c>
      <c r="V1" s="60" t="s">
        <v>102</v>
      </c>
    </row>
    <row r="2" spans="1:22" ht="24" x14ac:dyDescent="0.25">
      <c r="A2" s="60"/>
      <c r="B2" s="60"/>
      <c r="C2" s="61" t="s">
        <v>103</v>
      </c>
      <c r="D2" s="61" t="s">
        <v>104</v>
      </c>
      <c r="E2" s="61" t="s">
        <v>105</v>
      </c>
      <c r="F2" s="61" t="s">
        <v>106</v>
      </c>
      <c r="G2" s="60"/>
      <c r="H2" s="60"/>
      <c r="I2" s="60"/>
      <c r="J2" s="60"/>
      <c r="K2" s="61" t="s">
        <v>107</v>
      </c>
      <c r="L2" s="61" t="s">
        <v>108</v>
      </c>
      <c r="M2" s="61" t="s">
        <v>109</v>
      </c>
      <c r="N2" s="61" t="s">
        <v>110</v>
      </c>
      <c r="O2" s="60"/>
      <c r="P2" s="60"/>
      <c r="Q2" s="60"/>
      <c r="R2" s="60"/>
      <c r="S2" s="60"/>
      <c r="T2" s="60"/>
      <c r="U2" s="60"/>
      <c r="V2" s="60"/>
    </row>
    <row r="3" spans="1:22" x14ac:dyDescent="0.25">
      <c r="A3" s="70" t="s">
        <v>76</v>
      </c>
      <c r="B3" s="70" t="s">
        <v>78</v>
      </c>
      <c r="C3" s="70" t="s">
        <v>118</v>
      </c>
      <c r="D3" s="70" t="s">
        <v>111</v>
      </c>
      <c r="E3" s="71">
        <v>44566</v>
      </c>
      <c r="F3" s="72">
        <v>33748</v>
      </c>
      <c r="G3" s="70" t="s">
        <v>112</v>
      </c>
      <c r="H3" s="73" t="s">
        <v>113</v>
      </c>
      <c r="I3" s="74">
        <v>18</v>
      </c>
      <c r="J3" s="72">
        <v>28600</v>
      </c>
      <c r="K3" s="72">
        <v>5148</v>
      </c>
      <c r="L3" s="72">
        <v>0</v>
      </c>
      <c r="M3" s="72">
        <v>0</v>
      </c>
      <c r="N3" s="72">
        <v>0</v>
      </c>
      <c r="O3" s="70" t="s">
        <v>119</v>
      </c>
      <c r="P3" s="70" t="s">
        <v>120</v>
      </c>
      <c r="Q3" s="73" t="s">
        <v>115</v>
      </c>
      <c r="R3" s="70" t="s">
        <v>116</v>
      </c>
      <c r="S3" s="74" t="s">
        <v>117</v>
      </c>
      <c r="T3" s="75" t="s">
        <v>116</v>
      </c>
      <c r="U3" s="75" t="s">
        <v>116</v>
      </c>
      <c r="V3" s="75" t="s">
        <v>116</v>
      </c>
    </row>
    <row r="4" spans="1:22" x14ac:dyDescent="0.25">
      <c r="A4" s="70" t="s">
        <v>76</v>
      </c>
      <c r="B4" s="70" t="s">
        <v>78</v>
      </c>
      <c r="C4" s="70" t="s">
        <v>121</v>
      </c>
      <c r="D4" s="70" t="s">
        <v>111</v>
      </c>
      <c r="E4" s="71">
        <v>44572</v>
      </c>
      <c r="F4" s="72">
        <v>7670</v>
      </c>
      <c r="G4" s="70" t="s">
        <v>112</v>
      </c>
      <c r="H4" s="73" t="s">
        <v>113</v>
      </c>
      <c r="I4" s="74">
        <v>18</v>
      </c>
      <c r="J4" s="72">
        <v>6500</v>
      </c>
      <c r="K4" s="72">
        <v>1170</v>
      </c>
      <c r="L4" s="72">
        <v>0</v>
      </c>
      <c r="M4" s="72">
        <v>0</v>
      </c>
      <c r="N4" s="72">
        <v>0</v>
      </c>
      <c r="O4" s="70" t="s">
        <v>119</v>
      </c>
      <c r="P4" s="70" t="s">
        <v>120</v>
      </c>
      <c r="Q4" s="73" t="s">
        <v>115</v>
      </c>
      <c r="R4" s="70" t="s">
        <v>116</v>
      </c>
      <c r="S4" s="74" t="s">
        <v>117</v>
      </c>
      <c r="T4" s="75" t="s">
        <v>116</v>
      </c>
      <c r="U4" s="75" t="s">
        <v>116</v>
      </c>
      <c r="V4" s="75" t="s">
        <v>116</v>
      </c>
    </row>
    <row r="5" spans="1:22" s="69" customFormat="1" x14ac:dyDescent="0.25">
      <c r="A5" s="62" t="s">
        <v>28</v>
      </c>
      <c r="B5" s="62" t="s">
        <v>31</v>
      </c>
      <c r="C5" s="62" t="s">
        <v>122</v>
      </c>
      <c r="D5" s="62" t="s">
        <v>111</v>
      </c>
      <c r="E5" s="63">
        <v>44482</v>
      </c>
      <c r="F5" s="64">
        <v>60377.06</v>
      </c>
      <c r="G5" s="62" t="s">
        <v>112</v>
      </c>
      <c r="H5" s="65" t="s">
        <v>113</v>
      </c>
      <c r="I5" s="66">
        <v>18</v>
      </c>
      <c r="J5" s="64">
        <v>51167</v>
      </c>
      <c r="K5" s="67">
        <v>0</v>
      </c>
      <c r="L5" s="64">
        <v>4605.03</v>
      </c>
      <c r="M5" s="64">
        <v>4605.03</v>
      </c>
      <c r="N5" s="67">
        <v>0</v>
      </c>
      <c r="O5" s="62" t="s">
        <v>114</v>
      </c>
      <c r="P5" s="62" t="s">
        <v>123</v>
      </c>
      <c r="Q5" s="65" t="s">
        <v>115</v>
      </c>
      <c r="R5" s="62" t="s">
        <v>116</v>
      </c>
      <c r="S5" s="66" t="s">
        <v>117</v>
      </c>
      <c r="T5" s="68" t="s">
        <v>116</v>
      </c>
      <c r="U5" s="68" t="s">
        <v>116</v>
      </c>
      <c r="V5" s="68" t="s">
        <v>116</v>
      </c>
    </row>
    <row r="6" spans="1:22" x14ac:dyDescent="0.25">
      <c r="A6" s="70" t="s">
        <v>23</v>
      </c>
      <c r="B6" s="70" t="s">
        <v>124</v>
      </c>
      <c r="C6" s="70" t="s">
        <v>80</v>
      </c>
      <c r="D6" s="70" t="s">
        <v>111</v>
      </c>
      <c r="E6" s="71">
        <v>44564</v>
      </c>
      <c r="F6" s="72">
        <v>8614</v>
      </c>
      <c r="G6" s="70" t="s">
        <v>112</v>
      </c>
      <c r="H6" s="73" t="s">
        <v>113</v>
      </c>
      <c r="I6" s="74">
        <v>18</v>
      </c>
      <c r="J6" s="72">
        <v>7300</v>
      </c>
      <c r="K6" s="72">
        <v>0</v>
      </c>
      <c r="L6" s="72">
        <v>657</v>
      </c>
      <c r="M6" s="72">
        <v>657</v>
      </c>
      <c r="N6" s="72">
        <v>0</v>
      </c>
      <c r="O6" s="70" t="s">
        <v>119</v>
      </c>
      <c r="P6" s="70" t="s">
        <v>125</v>
      </c>
      <c r="Q6" s="73" t="s">
        <v>115</v>
      </c>
      <c r="R6" s="70" t="s">
        <v>116</v>
      </c>
      <c r="S6" s="74" t="s">
        <v>117</v>
      </c>
      <c r="T6" s="75" t="s">
        <v>116</v>
      </c>
      <c r="U6" s="75" t="s">
        <v>116</v>
      </c>
      <c r="V6" s="75" t="s">
        <v>116</v>
      </c>
    </row>
    <row r="7" spans="1:22" x14ac:dyDescent="0.25">
      <c r="A7" s="70" t="s">
        <v>23</v>
      </c>
      <c r="B7" s="70" t="s">
        <v>124</v>
      </c>
      <c r="C7" s="70" t="s">
        <v>126</v>
      </c>
      <c r="D7" s="70" t="s">
        <v>111</v>
      </c>
      <c r="E7" s="71">
        <v>44569</v>
      </c>
      <c r="F7" s="72">
        <v>2856</v>
      </c>
      <c r="G7" s="70" t="s">
        <v>112</v>
      </c>
      <c r="H7" s="73" t="s">
        <v>113</v>
      </c>
      <c r="I7" s="74">
        <v>12</v>
      </c>
      <c r="J7" s="72">
        <v>2550</v>
      </c>
      <c r="K7" s="72">
        <v>0</v>
      </c>
      <c r="L7" s="72">
        <v>153</v>
      </c>
      <c r="M7" s="72">
        <v>153</v>
      </c>
      <c r="N7" s="72">
        <v>0</v>
      </c>
      <c r="O7" s="70" t="s">
        <v>119</v>
      </c>
      <c r="P7" s="70" t="s">
        <v>125</v>
      </c>
      <c r="Q7" s="73" t="s">
        <v>115</v>
      </c>
      <c r="R7" s="70" t="s">
        <v>116</v>
      </c>
      <c r="S7" s="74" t="s">
        <v>117</v>
      </c>
      <c r="T7" s="75" t="s">
        <v>116</v>
      </c>
      <c r="U7" s="75" t="s">
        <v>116</v>
      </c>
      <c r="V7" s="75" t="s">
        <v>116</v>
      </c>
    </row>
    <row r="8" spans="1:22" x14ac:dyDescent="0.25">
      <c r="A8" s="70" t="s">
        <v>23</v>
      </c>
      <c r="B8" s="70" t="s">
        <v>124</v>
      </c>
      <c r="C8" s="70" t="s">
        <v>127</v>
      </c>
      <c r="D8" s="70" t="s">
        <v>111</v>
      </c>
      <c r="E8" s="71">
        <v>44571</v>
      </c>
      <c r="F8" s="72">
        <v>6490</v>
      </c>
      <c r="G8" s="70" t="s">
        <v>112</v>
      </c>
      <c r="H8" s="73" t="s">
        <v>113</v>
      </c>
      <c r="I8" s="74">
        <v>18</v>
      </c>
      <c r="J8" s="72">
        <v>5500</v>
      </c>
      <c r="K8" s="72">
        <v>0</v>
      </c>
      <c r="L8" s="72">
        <v>495</v>
      </c>
      <c r="M8" s="72">
        <v>495</v>
      </c>
      <c r="N8" s="72">
        <v>0</v>
      </c>
      <c r="O8" s="70" t="s">
        <v>119</v>
      </c>
      <c r="P8" s="70" t="s">
        <v>125</v>
      </c>
      <c r="Q8" s="73" t="s">
        <v>115</v>
      </c>
      <c r="R8" s="70" t="s">
        <v>116</v>
      </c>
      <c r="S8" s="74" t="s">
        <v>117</v>
      </c>
      <c r="T8" s="75" t="s">
        <v>116</v>
      </c>
      <c r="U8" s="75" t="s">
        <v>116</v>
      </c>
      <c r="V8" s="75" t="s">
        <v>116</v>
      </c>
    </row>
    <row r="9" spans="1:22" x14ac:dyDescent="0.25">
      <c r="A9" s="70" t="s">
        <v>23</v>
      </c>
      <c r="B9" s="70" t="s">
        <v>124</v>
      </c>
      <c r="C9" s="70" t="s">
        <v>128</v>
      </c>
      <c r="D9" s="70" t="s">
        <v>111</v>
      </c>
      <c r="E9" s="71">
        <v>44580</v>
      </c>
      <c r="F9" s="72">
        <v>4956</v>
      </c>
      <c r="G9" s="70" t="s">
        <v>112</v>
      </c>
      <c r="H9" s="73" t="s">
        <v>113</v>
      </c>
      <c r="I9" s="74">
        <v>18</v>
      </c>
      <c r="J9" s="72">
        <v>4200</v>
      </c>
      <c r="K9" s="72">
        <v>0</v>
      </c>
      <c r="L9" s="72">
        <v>378</v>
      </c>
      <c r="M9" s="72">
        <v>378</v>
      </c>
      <c r="N9" s="72">
        <v>0</v>
      </c>
      <c r="O9" s="70" t="s">
        <v>119</v>
      </c>
      <c r="P9" s="70" t="s">
        <v>125</v>
      </c>
      <c r="Q9" s="73" t="s">
        <v>115</v>
      </c>
      <c r="R9" s="70" t="s">
        <v>116</v>
      </c>
      <c r="S9" s="74" t="s">
        <v>117</v>
      </c>
      <c r="T9" s="75" t="s">
        <v>116</v>
      </c>
      <c r="U9" s="75" t="s">
        <v>116</v>
      </c>
      <c r="V9" s="75" t="s">
        <v>116</v>
      </c>
    </row>
    <row r="10" spans="1:22" x14ac:dyDescent="0.25">
      <c r="A10" s="70" t="s">
        <v>54</v>
      </c>
      <c r="B10" s="70" t="s">
        <v>129</v>
      </c>
      <c r="C10" s="70" t="s">
        <v>130</v>
      </c>
      <c r="D10" s="70" t="s">
        <v>111</v>
      </c>
      <c r="E10" s="71">
        <v>44592</v>
      </c>
      <c r="F10" s="72">
        <v>5500</v>
      </c>
      <c r="G10" s="70" t="s">
        <v>112</v>
      </c>
      <c r="H10" s="73" t="s">
        <v>113</v>
      </c>
      <c r="I10" s="74">
        <v>18</v>
      </c>
      <c r="J10" s="72">
        <v>4661</v>
      </c>
      <c r="K10" s="72">
        <v>0</v>
      </c>
      <c r="L10" s="72">
        <v>419.49</v>
      </c>
      <c r="M10" s="72">
        <v>419.49</v>
      </c>
      <c r="N10" s="72">
        <v>0</v>
      </c>
      <c r="O10" s="70" t="s">
        <v>119</v>
      </c>
      <c r="P10" s="70" t="s">
        <v>131</v>
      </c>
      <c r="Q10" s="73" t="s">
        <v>115</v>
      </c>
      <c r="R10" s="70" t="s">
        <v>116</v>
      </c>
      <c r="S10" s="74" t="s">
        <v>117</v>
      </c>
      <c r="T10" s="75" t="s">
        <v>116</v>
      </c>
      <c r="U10" s="75" t="s">
        <v>116</v>
      </c>
      <c r="V10" s="75" t="s">
        <v>116</v>
      </c>
    </row>
    <row r="11" spans="1:22" x14ac:dyDescent="0.25">
      <c r="A11" s="70" t="s">
        <v>29</v>
      </c>
      <c r="B11" s="70" t="s">
        <v>84</v>
      </c>
      <c r="C11" s="70" t="s">
        <v>81</v>
      </c>
      <c r="D11" s="70" t="s">
        <v>111</v>
      </c>
      <c r="E11" s="71">
        <v>44578</v>
      </c>
      <c r="F11" s="72">
        <v>177000</v>
      </c>
      <c r="G11" s="70" t="s">
        <v>112</v>
      </c>
      <c r="H11" s="73" t="s">
        <v>113</v>
      </c>
      <c r="I11" s="74">
        <v>18</v>
      </c>
      <c r="J11" s="72">
        <v>150000</v>
      </c>
      <c r="K11" s="72">
        <v>0</v>
      </c>
      <c r="L11" s="72">
        <v>13500</v>
      </c>
      <c r="M11" s="72">
        <v>13500</v>
      </c>
      <c r="N11" s="72">
        <v>0</v>
      </c>
      <c r="O11" s="70" t="s">
        <v>119</v>
      </c>
      <c r="P11" s="70" t="s">
        <v>131</v>
      </c>
      <c r="Q11" s="73" t="s">
        <v>115</v>
      </c>
      <c r="R11" s="70" t="s">
        <v>116</v>
      </c>
      <c r="S11" s="74" t="s">
        <v>117</v>
      </c>
      <c r="T11" s="75" t="s">
        <v>116</v>
      </c>
      <c r="U11" s="75" t="s">
        <v>116</v>
      </c>
      <c r="V11" s="75" t="s">
        <v>116</v>
      </c>
    </row>
    <row r="12" spans="1:22" x14ac:dyDescent="0.25">
      <c r="A12" s="70" t="s">
        <v>29</v>
      </c>
      <c r="B12" s="70" t="s">
        <v>84</v>
      </c>
      <c r="C12" s="70" t="s">
        <v>85</v>
      </c>
      <c r="D12" s="70" t="s">
        <v>111</v>
      </c>
      <c r="E12" s="71">
        <v>44578</v>
      </c>
      <c r="F12" s="72">
        <v>24791.8</v>
      </c>
      <c r="G12" s="70" t="s">
        <v>112</v>
      </c>
      <c r="H12" s="73" t="s">
        <v>113</v>
      </c>
      <c r="I12" s="74">
        <v>18</v>
      </c>
      <c r="J12" s="72">
        <v>21010</v>
      </c>
      <c r="K12" s="72">
        <v>0</v>
      </c>
      <c r="L12" s="72">
        <v>1890.9</v>
      </c>
      <c r="M12" s="72">
        <v>1890.9</v>
      </c>
      <c r="N12" s="72">
        <v>0</v>
      </c>
      <c r="O12" s="70" t="s">
        <v>119</v>
      </c>
      <c r="P12" s="70" t="s">
        <v>131</v>
      </c>
      <c r="Q12" s="73" t="s">
        <v>115</v>
      </c>
      <c r="R12" s="70" t="s">
        <v>116</v>
      </c>
      <c r="S12" s="74" t="s">
        <v>117</v>
      </c>
      <c r="T12" s="75" t="s">
        <v>116</v>
      </c>
      <c r="U12" s="75" t="s">
        <v>116</v>
      </c>
      <c r="V12" s="75" t="s">
        <v>116</v>
      </c>
    </row>
    <row r="13" spans="1:22" x14ac:dyDescent="0.25">
      <c r="A13" s="70" t="s">
        <v>26</v>
      </c>
      <c r="B13" s="70" t="s">
        <v>62</v>
      </c>
      <c r="C13" s="70" t="s">
        <v>132</v>
      </c>
      <c r="D13" s="70" t="s">
        <v>111</v>
      </c>
      <c r="E13" s="71">
        <v>44580</v>
      </c>
      <c r="F13" s="72">
        <v>4872</v>
      </c>
      <c r="G13" s="70" t="s">
        <v>112</v>
      </c>
      <c r="H13" s="73" t="s">
        <v>113</v>
      </c>
      <c r="I13" s="74">
        <v>12</v>
      </c>
      <c r="J13" s="72">
        <v>4350</v>
      </c>
      <c r="K13" s="72">
        <v>0</v>
      </c>
      <c r="L13" s="72">
        <v>261</v>
      </c>
      <c r="M13" s="72">
        <v>261</v>
      </c>
      <c r="N13" s="72">
        <v>0</v>
      </c>
      <c r="O13" s="70" t="s">
        <v>119</v>
      </c>
      <c r="P13" s="70" t="s">
        <v>131</v>
      </c>
      <c r="Q13" s="73" t="s">
        <v>115</v>
      </c>
      <c r="R13" s="70" t="s">
        <v>116</v>
      </c>
      <c r="S13" s="74" t="s">
        <v>117</v>
      </c>
      <c r="T13" s="75" t="s">
        <v>116</v>
      </c>
      <c r="U13" s="75" t="s">
        <v>116</v>
      </c>
      <c r="V13" s="75" t="s">
        <v>116</v>
      </c>
    </row>
    <row r="14" spans="1:22" x14ac:dyDescent="0.25">
      <c r="A14" s="70" t="s">
        <v>25</v>
      </c>
      <c r="B14" s="70" t="s">
        <v>133</v>
      </c>
      <c r="C14" s="70" t="s">
        <v>134</v>
      </c>
      <c r="D14" s="70" t="s">
        <v>111</v>
      </c>
      <c r="E14" s="71">
        <v>44568</v>
      </c>
      <c r="F14" s="72">
        <v>67159</v>
      </c>
      <c r="G14" s="70" t="s">
        <v>112</v>
      </c>
      <c r="H14" s="73" t="s">
        <v>113</v>
      </c>
      <c r="I14" s="74">
        <v>12</v>
      </c>
      <c r="J14" s="72">
        <v>42000</v>
      </c>
      <c r="K14" s="72">
        <v>0</v>
      </c>
      <c r="L14" s="72">
        <v>2520</v>
      </c>
      <c r="M14" s="72">
        <v>2520</v>
      </c>
      <c r="N14" s="72">
        <v>0</v>
      </c>
      <c r="O14" s="70" t="s">
        <v>119</v>
      </c>
      <c r="P14" s="70" t="s">
        <v>125</v>
      </c>
      <c r="Q14" s="73" t="s">
        <v>115</v>
      </c>
      <c r="R14" s="70" t="s">
        <v>116</v>
      </c>
      <c r="S14" s="74" t="s">
        <v>117</v>
      </c>
      <c r="T14" s="75" t="s">
        <v>116</v>
      </c>
      <c r="U14" s="75" t="s">
        <v>116</v>
      </c>
      <c r="V14" s="75" t="s">
        <v>116</v>
      </c>
    </row>
    <row r="15" spans="1:22" x14ac:dyDescent="0.25">
      <c r="A15" s="70" t="s">
        <v>25</v>
      </c>
      <c r="B15" s="70" t="s">
        <v>133</v>
      </c>
      <c r="C15" s="70" t="s">
        <v>134</v>
      </c>
      <c r="D15" s="70" t="s">
        <v>111</v>
      </c>
      <c r="E15" s="71">
        <v>44568</v>
      </c>
      <c r="F15" s="72">
        <v>67159</v>
      </c>
      <c r="G15" s="70" t="s">
        <v>112</v>
      </c>
      <c r="H15" s="73" t="s">
        <v>113</v>
      </c>
      <c r="I15" s="74">
        <v>18</v>
      </c>
      <c r="J15" s="72">
        <v>17050</v>
      </c>
      <c r="K15" s="72">
        <v>0</v>
      </c>
      <c r="L15" s="72">
        <v>1534.5</v>
      </c>
      <c r="M15" s="72">
        <v>1534.5</v>
      </c>
      <c r="N15" s="72">
        <v>0</v>
      </c>
      <c r="O15" s="70" t="s">
        <v>119</v>
      </c>
      <c r="P15" s="70" t="s">
        <v>125</v>
      </c>
      <c r="Q15" s="73" t="s">
        <v>115</v>
      </c>
      <c r="R15" s="70" t="s">
        <v>116</v>
      </c>
      <c r="S15" s="74" t="s">
        <v>117</v>
      </c>
      <c r="T15" s="75" t="s">
        <v>116</v>
      </c>
      <c r="U15" s="75" t="s">
        <v>116</v>
      </c>
      <c r="V15" s="75" t="s">
        <v>116</v>
      </c>
    </row>
    <row r="16" spans="1:22" x14ac:dyDescent="0.25">
      <c r="A16" s="70" t="s">
        <v>25</v>
      </c>
      <c r="B16" s="70" t="s">
        <v>133</v>
      </c>
      <c r="C16" s="70" t="s">
        <v>135</v>
      </c>
      <c r="D16" s="70" t="s">
        <v>111</v>
      </c>
      <c r="E16" s="71">
        <v>44569</v>
      </c>
      <c r="F16" s="72">
        <v>128508</v>
      </c>
      <c r="G16" s="70" t="s">
        <v>112</v>
      </c>
      <c r="H16" s="73" t="s">
        <v>113</v>
      </c>
      <c r="I16" s="74">
        <v>12</v>
      </c>
      <c r="J16" s="72">
        <v>88000</v>
      </c>
      <c r="K16" s="72">
        <v>0</v>
      </c>
      <c r="L16" s="72">
        <v>5280</v>
      </c>
      <c r="M16" s="72">
        <v>5280</v>
      </c>
      <c r="N16" s="72">
        <v>0</v>
      </c>
      <c r="O16" s="70" t="s">
        <v>119</v>
      </c>
      <c r="P16" s="70" t="s">
        <v>125</v>
      </c>
      <c r="Q16" s="73" t="s">
        <v>115</v>
      </c>
      <c r="R16" s="70" t="s">
        <v>116</v>
      </c>
      <c r="S16" s="74" t="s">
        <v>117</v>
      </c>
      <c r="T16" s="75" t="s">
        <v>116</v>
      </c>
      <c r="U16" s="75" t="s">
        <v>116</v>
      </c>
      <c r="V16" s="75" t="s">
        <v>116</v>
      </c>
    </row>
    <row r="17" spans="1:22" x14ac:dyDescent="0.25">
      <c r="A17" s="70" t="s">
        <v>25</v>
      </c>
      <c r="B17" s="70" t="s">
        <v>133</v>
      </c>
      <c r="C17" s="70" t="s">
        <v>135</v>
      </c>
      <c r="D17" s="70" t="s">
        <v>111</v>
      </c>
      <c r="E17" s="71">
        <v>44569</v>
      </c>
      <c r="F17" s="72">
        <v>128508</v>
      </c>
      <c r="G17" s="70" t="s">
        <v>112</v>
      </c>
      <c r="H17" s="73" t="s">
        <v>113</v>
      </c>
      <c r="I17" s="74">
        <v>18</v>
      </c>
      <c r="J17" s="72">
        <v>25380</v>
      </c>
      <c r="K17" s="72">
        <v>0</v>
      </c>
      <c r="L17" s="72">
        <v>2284.1999999999998</v>
      </c>
      <c r="M17" s="72">
        <v>2284.1999999999998</v>
      </c>
      <c r="N17" s="72">
        <v>0</v>
      </c>
      <c r="O17" s="70" t="s">
        <v>119</v>
      </c>
      <c r="P17" s="70" t="s">
        <v>125</v>
      </c>
      <c r="Q17" s="73" t="s">
        <v>115</v>
      </c>
      <c r="R17" s="70" t="s">
        <v>116</v>
      </c>
      <c r="S17" s="74" t="s">
        <v>117</v>
      </c>
      <c r="T17" s="75" t="s">
        <v>116</v>
      </c>
      <c r="U17" s="75" t="s">
        <v>116</v>
      </c>
      <c r="V17" s="75" t="s">
        <v>116</v>
      </c>
    </row>
    <row r="18" spans="1:22" x14ac:dyDescent="0.25">
      <c r="A18" s="70" t="s">
        <v>25</v>
      </c>
      <c r="B18" s="70" t="s">
        <v>133</v>
      </c>
      <c r="C18" s="70" t="s">
        <v>136</v>
      </c>
      <c r="D18" s="70" t="s">
        <v>111</v>
      </c>
      <c r="E18" s="71">
        <v>44571</v>
      </c>
      <c r="F18" s="72">
        <v>6065</v>
      </c>
      <c r="G18" s="70" t="s">
        <v>112</v>
      </c>
      <c r="H18" s="73" t="s">
        <v>113</v>
      </c>
      <c r="I18" s="74">
        <v>18</v>
      </c>
      <c r="J18" s="72">
        <v>5140</v>
      </c>
      <c r="K18" s="72">
        <v>0</v>
      </c>
      <c r="L18" s="72">
        <v>462.6</v>
      </c>
      <c r="M18" s="72">
        <v>462.6</v>
      </c>
      <c r="N18" s="72">
        <v>0</v>
      </c>
      <c r="O18" s="70" t="s">
        <v>119</v>
      </c>
      <c r="P18" s="70" t="s">
        <v>125</v>
      </c>
      <c r="Q18" s="73" t="s">
        <v>115</v>
      </c>
      <c r="R18" s="70" t="s">
        <v>116</v>
      </c>
      <c r="S18" s="74" t="s">
        <v>117</v>
      </c>
      <c r="T18" s="75" t="s">
        <v>116</v>
      </c>
      <c r="U18" s="75" t="s">
        <v>116</v>
      </c>
      <c r="V18" s="75" t="s">
        <v>116</v>
      </c>
    </row>
    <row r="19" spans="1:22" x14ac:dyDescent="0.25">
      <c r="A19" s="70" t="s">
        <v>25</v>
      </c>
      <c r="B19" s="70" t="s">
        <v>133</v>
      </c>
      <c r="C19" s="70" t="s">
        <v>137</v>
      </c>
      <c r="D19" s="70" t="s">
        <v>111</v>
      </c>
      <c r="E19" s="71">
        <v>44580</v>
      </c>
      <c r="F19" s="72">
        <v>99758</v>
      </c>
      <c r="G19" s="70" t="s">
        <v>112</v>
      </c>
      <c r="H19" s="73" t="s">
        <v>113</v>
      </c>
      <c r="I19" s="74">
        <v>12</v>
      </c>
      <c r="J19" s="72">
        <v>75700</v>
      </c>
      <c r="K19" s="72">
        <v>0</v>
      </c>
      <c r="L19" s="72">
        <v>4542</v>
      </c>
      <c r="M19" s="72">
        <v>4542</v>
      </c>
      <c r="N19" s="72">
        <v>0</v>
      </c>
      <c r="O19" s="70" t="s">
        <v>119</v>
      </c>
      <c r="P19" s="70" t="s">
        <v>125</v>
      </c>
      <c r="Q19" s="73" t="s">
        <v>115</v>
      </c>
      <c r="R19" s="70" t="s">
        <v>116</v>
      </c>
      <c r="S19" s="74" t="s">
        <v>117</v>
      </c>
      <c r="T19" s="75" t="s">
        <v>116</v>
      </c>
      <c r="U19" s="75" t="s">
        <v>116</v>
      </c>
      <c r="V19" s="75" t="s">
        <v>116</v>
      </c>
    </row>
    <row r="20" spans="1:22" x14ac:dyDescent="0.25">
      <c r="A20" s="70" t="s">
        <v>25</v>
      </c>
      <c r="B20" s="70" t="s">
        <v>133</v>
      </c>
      <c r="C20" s="70" t="s">
        <v>137</v>
      </c>
      <c r="D20" s="70" t="s">
        <v>111</v>
      </c>
      <c r="E20" s="71">
        <v>44580</v>
      </c>
      <c r="F20" s="72">
        <v>99758</v>
      </c>
      <c r="G20" s="70" t="s">
        <v>112</v>
      </c>
      <c r="H20" s="73" t="s">
        <v>113</v>
      </c>
      <c r="I20" s="74">
        <v>18</v>
      </c>
      <c r="J20" s="72">
        <v>12690</v>
      </c>
      <c r="K20" s="72">
        <v>0</v>
      </c>
      <c r="L20" s="72">
        <v>1142.0999999999999</v>
      </c>
      <c r="M20" s="72">
        <v>1142.0999999999999</v>
      </c>
      <c r="N20" s="72">
        <v>0</v>
      </c>
      <c r="O20" s="70" t="s">
        <v>119</v>
      </c>
      <c r="P20" s="70" t="s">
        <v>125</v>
      </c>
      <c r="Q20" s="73" t="s">
        <v>115</v>
      </c>
      <c r="R20" s="70" t="s">
        <v>116</v>
      </c>
      <c r="S20" s="74" t="s">
        <v>117</v>
      </c>
      <c r="T20" s="75" t="s">
        <v>116</v>
      </c>
      <c r="U20" s="75" t="s">
        <v>116</v>
      </c>
      <c r="V20" s="75" t="s">
        <v>116</v>
      </c>
    </row>
    <row r="21" spans="1:22" x14ac:dyDescent="0.25">
      <c r="A21" s="70" t="s">
        <v>25</v>
      </c>
      <c r="B21" s="70" t="s">
        <v>133</v>
      </c>
      <c r="C21" s="70" t="s">
        <v>138</v>
      </c>
      <c r="D21" s="70" t="s">
        <v>111</v>
      </c>
      <c r="E21" s="71">
        <v>44586</v>
      </c>
      <c r="F21" s="72">
        <v>58766</v>
      </c>
      <c r="G21" s="70" t="s">
        <v>112</v>
      </c>
      <c r="H21" s="73" t="s">
        <v>113</v>
      </c>
      <c r="I21" s="74">
        <v>12</v>
      </c>
      <c r="J21" s="72">
        <v>39100</v>
      </c>
      <c r="K21" s="72">
        <v>0</v>
      </c>
      <c r="L21" s="72">
        <v>2346</v>
      </c>
      <c r="M21" s="72">
        <v>2346</v>
      </c>
      <c r="N21" s="72">
        <v>0</v>
      </c>
      <c r="O21" s="70" t="s">
        <v>119</v>
      </c>
      <c r="P21" s="70" t="s">
        <v>125</v>
      </c>
      <c r="Q21" s="73" t="s">
        <v>115</v>
      </c>
      <c r="R21" s="70" t="s">
        <v>116</v>
      </c>
      <c r="S21" s="74" t="s">
        <v>117</v>
      </c>
      <c r="T21" s="75" t="s">
        <v>116</v>
      </c>
      <c r="U21" s="75" t="s">
        <v>116</v>
      </c>
      <c r="V21" s="75" t="s">
        <v>116</v>
      </c>
    </row>
    <row r="22" spans="1:22" x14ac:dyDescent="0.25">
      <c r="A22" s="70" t="s">
        <v>25</v>
      </c>
      <c r="B22" s="70" t="s">
        <v>133</v>
      </c>
      <c r="C22" s="70" t="s">
        <v>138</v>
      </c>
      <c r="D22" s="70" t="s">
        <v>111</v>
      </c>
      <c r="E22" s="71">
        <v>44586</v>
      </c>
      <c r="F22" s="72">
        <v>58766</v>
      </c>
      <c r="G22" s="70" t="s">
        <v>112</v>
      </c>
      <c r="H22" s="73" t="s">
        <v>113</v>
      </c>
      <c r="I22" s="74">
        <v>18</v>
      </c>
      <c r="J22" s="72">
        <v>12690</v>
      </c>
      <c r="K22" s="72">
        <v>0</v>
      </c>
      <c r="L22" s="72">
        <v>1142.0999999999999</v>
      </c>
      <c r="M22" s="72">
        <v>1142.0999999999999</v>
      </c>
      <c r="N22" s="72">
        <v>0</v>
      </c>
      <c r="O22" s="70" t="s">
        <v>119</v>
      </c>
      <c r="P22" s="70" t="s">
        <v>125</v>
      </c>
      <c r="Q22" s="73" t="s">
        <v>115</v>
      </c>
      <c r="R22" s="70" t="s">
        <v>116</v>
      </c>
      <c r="S22" s="74" t="s">
        <v>117</v>
      </c>
      <c r="T22" s="75" t="s">
        <v>116</v>
      </c>
      <c r="U22" s="75" t="s">
        <v>116</v>
      </c>
      <c r="V22" s="75" t="s">
        <v>116</v>
      </c>
    </row>
    <row r="23" spans="1:22" x14ac:dyDescent="0.25">
      <c r="A23" s="70" t="s">
        <v>25</v>
      </c>
      <c r="B23" s="70" t="s">
        <v>133</v>
      </c>
      <c r="C23" s="70" t="s">
        <v>139</v>
      </c>
      <c r="D23" s="70" t="s">
        <v>111</v>
      </c>
      <c r="E23" s="71">
        <v>44592</v>
      </c>
      <c r="F23" s="72">
        <v>21488</v>
      </c>
      <c r="G23" s="70" t="s">
        <v>112</v>
      </c>
      <c r="H23" s="73" t="s">
        <v>113</v>
      </c>
      <c r="I23" s="74">
        <v>12</v>
      </c>
      <c r="J23" s="72">
        <v>12000</v>
      </c>
      <c r="K23" s="72">
        <v>0</v>
      </c>
      <c r="L23" s="72">
        <v>720</v>
      </c>
      <c r="M23" s="72">
        <v>720</v>
      </c>
      <c r="N23" s="72">
        <v>0</v>
      </c>
      <c r="O23" s="70" t="s">
        <v>119</v>
      </c>
      <c r="P23" s="70" t="s">
        <v>125</v>
      </c>
      <c r="Q23" s="73" t="s">
        <v>115</v>
      </c>
      <c r="R23" s="70" t="s">
        <v>116</v>
      </c>
      <c r="S23" s="74" t="s">
        <v>117</v>
      </c>
      <c r="T23" s="75" t="s">
        <v>116</v>
      </c>
      <c r="U23" s="75" t="s">
        <v>116</v>
      </c>
      <c r="V23" s="75" t="s">
        <v>116</v>
      </c>
    </row>
    <row r="24" spans="1:22" x14ac:dyDescent="0.25">
      <c r="A24" s="70" t="s">
        <v>25</v>
      </c>
      <c r="B24" s="70" t="s">
        <v>133</v>
      </c>
      <c r="C24" s="70" t="s">
        <v>139</v>
      </c>
      <c r="D24" s="70" t="s">
        <v>111</v>
      </c>
      <c r="E24" s="71">
        <v>44592</v>
      </c>
      <c r="F24" s="72">
        <v>21488</v>
      </c>
      <c r="G24" s="70" t="s">
        <v>112</v>
      </c>
      <c r="H24" s="73" t="s">
        <v>113</v>
      </c>
      <c r="I24" s="74">
        <v>18</v>
      </c>
      <c r="J24" s="72">
        <v>6820</v>
      </c>
      <c r="K24" s="72">
        <v>0</v>
      </c>
      <c r="L24" s="72">
        <v>613.79999999999995</v>
      </c>
      <c r="M24" s="72">
        <v>613.79999999999995</v>
      </c>
      <c r="N24" s="72">
        <v>0</v>
      </c>
      <c r="O24" s="70" t="s">
        <v>119</v>
      </c>
      <c r="P24" s="70" t="s">
        <v>125</v>
      </c>
      <c r="Q24" s="73" t="s">
        <v>115</v>
      </c>
      <c r="R24" s="70" t="s">
        <v>116</v>
      </c>
      <c r="S24" s="74" t="s">
        <v>117</v>
      </c>
      <c r="T24" s="75" t="s">
        <v>116</v>
      </c>
      <c r="U24" s="75" t="s">
        <v>116</v>
      </c>
      <c r="V24" s="75" t="s">
        <v>116</v>
      </c>
    </row>
    <row r="25" spans="1:22" x14ac:dyDescent="0.25">
      <c r="A25" s="70" t="s">
        <v>140</v>
      </c>
      <c r="B25" s="70" t="s">
        <v>141</v>
      </c>
      <c r="C25" s="70">
        <v>1812985288</v>
      </c>
      <c r="D25" s="70" t="s">
        <v>111</v>
      </c>
      <c r="E25" s="71">
        <v>44587</v>
      </c>
      <c r="F25" s="76">
        <v>2000</v>
      </c>
      <c r="G25" s="70" t="s">
        <v>112</v>
      </c>
      <c r="H25" s="73" t="s">
        <v>113</v>
      </c>
      <c r="I25" s="74">
        <v>18</v>
      </c>
      <c r="J25" s="76">
        <v>1694.92</v>
      </c>
      <c r="K25" s="76">
        <v>305.08999999999997</v>
      </c>
      <c r="L25" s="76">
        <v>0</v>
      </c>
      <c r="M25" s="76">
        <v>0</v>
      </c>
      <c r="N25" s="76">
        <v>0</v>
      </c>
      <c r="O25" s="70" t="s">
        <v>119</v>
      </c>
      <c r="P25" s="70" t="s">
        <v>142</v>
      </c>
      <c r="Q25" s="73" t="s">
        <v>115</v>
      </c>
      <c r="R25" s="70" t="s">
        <v>116</v>
      </c>
      <c r="S25" s="74" t="s">
        <v>117</v>
      </c>
      <c r="T25" s="77" t="s">
        <v>143</v>
      </c>
      <c r="U25" s="77" t="s">
        <v>144</v>
      </c>
      <c r="V25" s="77" t="s">
        <v>145</v>
      </c>
    </row>
    <row r="27" spans="1:22" x14ac:dyDescent="0.25">
      <c r="K27" s="78">
        <f>SUM(K3:K26)</f>
        <v>6623.09</v>
      </c>
      <c r="L27" s="78">
        <f t="shared" ref="L27:M27" si="0">SUM(L3:L26)</f>
        <v>44946.720000000001</v>
      </c>
      <c r="M27" s="78">
        <f t="shared" si="0"/>
        <v>44946.720000000001</v>
      </c>
    </row>
  </sheetData>
  <autoFilter ref="A2:V2" xr:uid="{7BD87AD3-B78A-4527-A3BB-1845FC1CCB39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CAD14-ACEB-4895-8845-2D39DB7A9F8A}">
  <dimension ref="A1:M17"/>
  <sheetViews>
    <sheetView workbookViewId="0">
      <selection activeCell="M6" sqref="M6"/>
    </sheetView>
  </sheetViews>
  <sheetFormatPr defaultRowHeight="15" x14ac:dyDescent="0.25"/>
  <cols>
    <col min="1" max="1" width="18.140625" bestFit="1" customWidth="1"/>
    <col min="4" max="4" width="8.140625" bestFit="1" customWidth="1"/>
    <col min="8" max="9" width="8.140625" bestFit="1" customWidth="1"/>
    <col min="10" max="11" width="9.85546875" bestFit="1" customWidth="1"/>
    <col min="12" max="12" width="28" bestFit="1" customWidth="1"/>
    <col min="13" max="13" width="26.140625" bestFit="1" customWidth="1"/>
  </cols>
  <sheetData>
    <row r="1" spans="1:13" x14ac:dyDescent="0.25">
      <c r="A1" s="81"/>
      <c r="B1" s="82" t="s">
        <v>147</v>
      </c>
      <c r="C1" s="82"/>
      <c r="D1" s="82"/>
      <c r="E1" s="82" t="s">
        <v>148</v>
      </c>
      <c r="F1" s="82"/>
      <c r="G1" s="82"/>
      <c r="H1" s="82" t="s">
        <v>15</v>
      </c>
      <c r="I1" s="82"/>
      <c r="J1" s="82"/>
      <c r="K1" s="83"/>
    </row>
    <row r="2" spans="1:13" x14ac:dyDescent="0.25">
      <c r="A2" s="81"/>
      <c r="B2" s="84" t="s">
        <v>4</v>
      </c>
      <c r="C2" s="80" t="s">
        <v>3</v>
      </c>
      <c r="D2" s="43" t="s">
        <v>5</v>
      </c>
      <c r="E2" s="84" t="s">
        <v>4</v>
      </c>
      <c r="F2" s="80" t="s">
        <v>3</v>
      </c>
      <c r="G2" s="43" t="s">
        <v>5</v>
      </c>
      <c r="H2" s="84" t="s">
        <v>4</v>
      </c>
      <c r="I2" s="80" t="s">
        <v>3</v>
      </c>
      <c r="J2" s="43" t="s">
        <v>5</v>
      </c>
      <c r="K2" s="85" t="s">
        <v>18</v>
      </c>
    </row>
    <row r="3" spans="1:13" x14ac:dyDescent="0.25">
      <c r="A3" s="81"/>
      <c r="B3" s="84"/>
      <c r="C3" s="80"/>
      <c r="D3" s="43"/>
      <c r="E3" s="84"/>
      <c r="F3" s="80"/>
      <c r="G3" s="43"/>
      <c r="H3" s="84"/>
      <c r="I3" s="80"/>
      <c r="J3" s="43"/>
      <c r="K3" s="85"/>
    </row>
    <row r="4" spans="1:13" x14ac:dyDescent="0.25">
      <c r="A4" s="86" t="s">
        <v>76</v>
      </c>
      <c r="B4" s="87">
        <v>0</v>
      </c>
      <c r="C4" s="21">
        <v>0</v>
      </c>
      <c r="D4" s="88">
        <v>6318</v>
      </c>
      <c r="E4" s="87">
        <v>0</v>
      </c>
      <c r="F4" s="21">
        <v>0</v>
      </c>
      <c r="G4" s="88">
        <v>5148</v>
      </c>
      <c r="H4" s="87">
        <v>0</v>
      </c>
      <c r="I4" s="21">
        <v>0</v>
      </c>
      <c r="J4" s="88">
        <v>1170</v>
      </c>
      <c r="K4" s="89">
        <v>1170</v>
      </c>
    </row>
    <row r="5" spans="1:13" x14ac:dyDescent="0.25">
      <c r="A5" s="86" t="s">
        <v>28</v>
      </c>
      <c r="B5" s="87">
        <v>4605.03</v>
      </c>
      <c r="C5" s="21">
        <v>4605.03</v>
      </c>
      <c r="D5" s="88">
        <v>0</v>
      </c>
      <c r="E5" s="87">
        <v>0</v>
      </c>
      <c r="F5" s="21">
        <v>0</v>
      </c>
      <c r="G5" s="88">
        <v>0</v>
      </c>
      <c r="H5" s="87">
        <v>4605.03</v>
      </c>
      <c r="I5" s="21">
        <v>4605.03</v>
      </c>
      <c r="J5" s="88">
        <v>0</v>
      </c>
      <c r="K5" s="89">
        <v>9210.06</v>
      </c>
      <c r="L5" t="s">
        <v>154</v>
      </c>
      <c r="M5" t="s">
        <v>153</v>
      </c>
    </row>
    <row r="6" spans="1:13" x14ac:dyDescent="0.25">
      <c r="A6" s="86" t="s">
        <v>23</v>
      </c>
      <c r="B6" s="87">
        <v>1683</v>
      </c>
      <c r="C6" s="21">
        <v>1683</v>
      </c>
      <c r="D6" s="88">
        <v>0</v>
      </c>
      <c r="E6" s="87">
        <v>1683</v>
      </c>
      <c r="F6" s="21">
        <v>1683</v>
      </c>
      <c r="G6" s="88">
        <v>0</v>
      </c>
      <c r="H6" s="87">
        <v>0</v>
      </c>
      <c r="I6" s="21">
        <v>0</v>
      </c>
      <c r="J6" s="88">
        <v>0</v>
      </c>
      <c r="K6" s="89">
        <v>0</v>
      </c>
    </row>
    <row r="7" spans="1:13" x14ac:dyDescent="0.25">
      <c r="A7" s="86" t="s">
        <v>54</v>
      </c>
      <c r="B7" s="87">
        <v>419.49</v>
      </c>
      <c r="C7" s="21">
        <v>419.49</v>
      </c>
      <c r="D7" s="88">
        <v>0</v>
      </c>
      <c r="E7" s="87">
        <v>419.49</v>
      </c>
      <c r="F7" s="21">
        <v>419.49</v>
      </c>
      <c r="G7" s="88">
        <v>0</v>
      </c>
      <c r="H7" s="87">
        <v>0</v>
      </c>
      <c r="I7" s="21">
        <v>0</v>
      </c>
      <c r="J7" s="88">
        <v>0</v>
      </c>
      <c r="K7" s="89">
        <v>0</v>
      </c>
    </row>
    <row r="8" spans="1:13" x14ac:dyDescent="0.25">
      <c r="A8" s="86" t="s">
        <v>29</v>
      </c>
      <c r="B8" s="87">
        <v>15390.9</v>
      </c>
      <c r="C8" s="21">
        <v>15390.9</v>
      </c>
      <c r="D8" s="88">
        <v>0</v>
      </c>
      <c r="E8" s="87">
        <v>15390.9</v>
      </c>
      <c r="F8" s="21">
        <v>15390.9</v>
      </c>
      <c r="G8" s="88">
        <v>0</v>
      </c>
      <c r="H8" s="87">
        <v>0</v>
      </c>
      <c r="I8" s="21">
        <v>0</v>
      </c>
      <c r="J8" s="88">
        <v>0</v>
      </c>
      <c r="K8" s="89">
        <v>0</v>
      </c>
    </row>
    <row r="9" spans="1:13" x14ac:dyDescent="0.25">
      <c r="A9" s="86" t="s">
        <v>26</v>
      </c>
      <c r="B9" s="87">
        <v>261</v>
      </c>
      <c r="C9" s="21">
        <v>261</v>
      </c>
      <c r="D9" s="88">
        <v>0</v>
      </c>
      <c r="E9" s="87">
        <v>261</v>
      </c>
      <c r="F9" s="21">
        <v>261</v>
      </c>
      <c r="G9" s="88">
        <v>0</v>
      </c>
      <c r="H9" s="87">
        <v>0</v>
      </c>
      <c r="I9" s="21">
        <v>0</v>
      </c>
      <c r="J9" s="88">
        <v>0</v>
      </c>
      <c r="K9" s="89">
        <v>0</v>
      </c>
    </row>
    <row r="10" spans="1:13" x14ac:dyDescent="0.25">
      <c r="A10" s="86" t="s">
        <v>25</v>
      </c>
      <c r="B10" s="87">
        <v>22587.3</v>
      </c>
      <c r="C10" s="21">
        <v>22587.3</v>
      </c>
      <c r="D10" s="88">
        <v>0</v>
      </c>
      <c r="E10" s="87">
        <v>19099.2</v>
      </c>
      <c r="F10" s="21">
        <v>19099.2</v>
      </c>
      <c r="G10" s="88">
        <v>0</v>
      </c>
      <c r="H10" s="87">
        <v>3488.0999999999985</v>
      </c>
      <c r="I10" s="21">
        <v>3488.0999999999985</v>
      </c>
      <c r="J10" s="88">
        <v>0</v>
      </c>
      <c r="K10" s="89">
        <v>6976.1999999999971</v>
      </c>
    </row>
    <row r="11" spans="1:13" x14ac:dyDescent="0.25">
      <c r="A11" s="86" t="s">
        <v>140</v>
      </c>
      <c r="B11" s="87">
        <v>0</v>
      </c>
      <c r="C11" s="21">
        <v>0</v>
      </c>
      <c r="D11" s="88">
        <v>305.08999999999997</v>
      </c>
      <c r="E11" s="87">
        <v>0</v>
      </c>
      <c r="F11" s="21">
        <v>0</v>
      </c>
      <c r="G11" s="88">
        <v>0</v>
      </c>
      <c r="H11" s="87">
        <v>0</v>
      </c>
      <c r="I11" s="21">
        <v>0</v>
      </c>
      <c r="J11" s="88">
        <v>305.08999999999997</v>
      </c>
      <c r="K11" s="89">
        <v>305.08999999999997</v>
      </c>
    </row>
    <row r="12" spans="1:13" x14ac:dyDescent="0.25">
      <c r="A12" s="86"/>
      <c r="B12" s="87"/>
      <c r="C12" s="21"/>
      <c r="D12" s="88"/>
      <c r="E12" s="87"/>
      <c r="F12" s="21"/>
      <c r="G12" s="88"/>
      <c r="H12" s="87"/>
      <c r="I12" s="21"/>
      <c r="J12" s="88"/>
      <c r="K12" s="89"/>
    </row>
    <row r="13" spans="1:13" x14ac:dyDescent="0.25">
      <c r="A13" s="86"/>
      <c r="B13" s="87">
        <v>44946.720000000001</v>
      </c>
      <c r="C13" s="87">
        <v>44946.720000000001</v>
      </c>
      <c r="D13" s="87">
        <v>6623.09</v>
      </c>
      <c r="E13" s="87">
        <v>36853.589999999997</v>
      </c>
      <c r="F13" s="87">
        <v>36853.589999999997</v>
      </c>
      <c r="G13" s="87">
        <v>5148</v>
      </c>
      <c r="H13" s="87">
        <v>8093.1299999999983</v>
      </c>
      <c r="I13" s="87">
        <v>8093.1299999999983</v>
      </c>
      <c r="J13" s="87">
        <v>1475.09</v>
      </c>
      <c r="K13" s="87">
        <v>17661.349999999995</v>
      </c>
    </row>
    <row r="14" spans="1:13" x14ac:dyDescent="0.25">
      <c r="A14" s="86"/>
      <c r="B14" s="87"/>
      <c r="C14" s="21"/>
      <c r="D14" s="88"/>
      <c r="E14" s="87"/>
      <c r="F14" s="21"/>
      <c r="G14" s="88"/>
      <c r="H14" s="87"/>
      <c r="I14" s="21"/>
      <c r="J14" s="88"/>
      <c r="K14" s="89"/>
    </row>
    <row r="15" spans="1:13" x14ac:dyDescent="0.25">
      <c r="A15" s="90" t="s">
        <v>24</v>
      </c>
      <c r="B15" s="91">
        <v>0</v>
      </c>
      <c r="C15" s="92">
        <v>0</v>
      </c>
      <c r="D15" s="93">
        <v>0</v>
      </c>
      <c r="E15" s="91">
        <v>0</v>
      </c>
      <c r="F15" s="92">
        <v>0</v>
      </c>
      <c r="G15" s="93">
        <v>63912.6</v>
      </c>
      <c r="H15" s="91">
        <v>0</v>
      </c>
      <c r="I15" s="92">
        <v>0</v>
      </c>
      <c r="J15" s="93">
        <v>-63912.6</v>
      </c>
      <c r="K15" s="94">
        <v>-63912.6</v>
      </c>
      <c r="L15" s="69" t="s">
        <v>150</v>
      </c>
      <c r="M15" s="69" t="s">
        <v>149</v>
      </c>
    </row>
    <row r="16" spans="1:13" x14ac:dyDescent="0.25">
      <c r="A16" s="90" t="s">
        <v>66</v>
      </c>
      <c r="B16" s="91">
        <v>0</v>
      </c>
      <c r="C16" s="92">
        <v>0</v>
      </c>
      <c r="D16" s="93">
        <v>0</v>
      </c>
      <c r="E16" s="91">
        <v>154.80000000000001</v>
      </c>
      <c r="F16" s="92">
        <v>154.80000000000001</v>
      </c>
      <c r="G16" s="93">
        <v>0</v>
      </c>
      <c r="H16" s="91">
        <v>-154.80000000000001</v>
      </c>
      <c r="I16" s="92">
        <v>-154.80000000000001</v>
      </c>
      <c r="J16" s="93">
        <v>0</v>
      </c>
      <c r="K16" s="94">
        <v>-309.60000000000002</v>
      </c>
      <c r="L16" s="69" t="s">
        <v>151</v>
      </c>
      <c r="M16" s="69" t="s">
        <v>149</v>
      </c>
    </row>
    <row r="17" spans="1:13" x14ac:dyDescent="0.25">
      <c r="A17" s="90" t="s">
        <v>73</v>
      </c>
      <c r="B17" s="91">
        <v>0</v>
      </c>
      <c r="C17" s="92">
        <v>0</v>
      </c>
      <c r="D17" s="93">
        <v>0</v>
      </c>
      <c r="E17" s="91">
        <v>151.79399999999998</v>
      </c>
      <c r="F17" s="92">
        <v>151.79399999999998</v>
      </c>
      <c r="G17" s="93">
        <v>0</v>
      </c>
      <c r="H17" s="91">
        <v>-151.79399999999998</v>
      </c>
      <c r="I17" s="92">
        <v>-151.79399999999998</v>
      </c>
      <c r="J17" s="93">
        <v>0</v>
      </c>
      <c r="K17" s="94">
        <v>-303.58799999999997</v>
      </c>
      <c r="L17" s="69" t="s">
        <v>152</v>
      </c>
      <c r="M17" s="69" t="s">
        <v>149</v>
      </c>
    </row>
  </sheetData>
  <mergeCells count="3">
    <mergeCell ref="B1:D1"/>
    <mergeCell ref="E1:G1"/>
    <mergeCell ref="H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JAN-22 SALES</vt:lpstr>
      <vt:lpstr>JAN-22 PURCHASE</vt:lpstr>
      <vt:lpstr>GSTR2B</vt:lpstr>
      <vt:lpstr>recon 2b vs books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RAMAJAYAM</dc:creator>
  <cp:lastModifiedBy>ARUL</cp:lastModifiedBy>
  <cp:lastPrinted>2021-09-11T11:57:58Z</cp:lastPrinted>
  <dcterms:created xsi:type="dcterms:W3CDTF">2017-12-06T05:10:13Z</dcterms:created>
  <dcterms:modified xsi:type="dcterms:W3CDTF">2022-02-22T11:42:38Z</dcterms:modified>
</cp:coreProperties>
</file>