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im\Code\genomic-surveillance-voi\data\"/>
    </mc:Choice>
  </mc:AlternateContent>
  <xr:revisionPtr revIDLastSave="0" documentId="8_{4F8D7596-9E7C-4E67-8282-57ABF668E9B6}" xr6:coauthVersionLast="47" xr6:coauthVersionMax="47" xr10:uidLastSave="{00000000-0000-0000-0000-000000000000}"/>
  <bookViews>
    <workbookView xWindow="-120" yWindow="-120" windowWidth="29040" windowHeight="16440" activeTab="2" xr2:uid="{0C369B58-09D0-0147-9E6F-D031731E4386}"/>
  </bookViews>
  <sheets>
    <sheet name="settings" sheetId="1" r:id="rId1"/>
    <sheet name="parameters" sheetId="4" r:id="rId2"/>
    <sheet name="health-costs" sheetId="7" r:id="rId3"/>
    <sheet name="jurisdiction" sheetId="2" r:id="rId4"/>
    <sheet name="beta" sheetId="6" r:id="rId5"/>
    <sheet name="travel" sheetId="3" r:id="rId6"/>
    <sheet name="relative-mixing" sheetId="5" r:id="rId7"/>
  </sheets>
  <definedNames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4" l="1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D4" i="2" l="1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A7" i="5"/>
  <c r="A6" i="5"/>
  <c r="A5" i="5"/>
  <c r="A4" i="5"/>
  <c r="A3" i="5"/>
  <c r="A2" i="5"/>
  <c r="B1" i="6" l="1" a="1"/>
  <c r="A35" i="3"/>
  <c r="A19" i="3"/>
  <c r="A27" i="3"/>
  <c r="A29" i="3"/>
  <c r="A34" i="3"/>
  <c r="A33" i="3"/>
  <c r="A31" i="3"/>
  <c r="A4" i="3"/>
  <c r="B1" i="5" a="1"/>
  <c r="B1" i="5" s="1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tc={E3294B68-B3C5-4A43-B614-3E4CB6542780}</author>
    <author>tc={3844B481-F1F1-B448-A37D-14DB0AD39FFD}</author>
  </authors>
  <commentList>
    <comment ref="B21" authorId="0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1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<sst xmlns="http://schemas.openxmlformats.org/spreadsheetml/2006/main" count="76" uniqueCount="73">
  <si>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</si>
  <si>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</si>
  <si>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</si>
  <si>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</si>
  <si>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</si>
  <si>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</si>
  <si>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</si>
  <si>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</si>
  <si>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</si>
  <si>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</si>
  <si>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</si>
  <si>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</si>
  <si>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</si>
  <si>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</si>
  <si>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</si>
  <si>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</si>
  <si>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</si>
  <si>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</si>
  <si>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</si>
  <si>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</si>
  <si>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</si>
  <si>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</si>
  <si>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</si>
  <si>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</si>
  <si>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</si>
  <si>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</si>
  <si>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</si>
  <si>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</si>
  <si>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</si>
  <si>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</si>
  <si>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</si>
  <si>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</si>
  <si>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</si>
  <si>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foo</t>
  </si>
  <si>
    <t>bar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</si>
  <si>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</si>
  <si>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</si>
  <si>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</si>
  <si>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</si>
  <si>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</si>
  <si>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</si>
  <si>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</si>
  <si>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</si>
  <si>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</si>
  <si>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 xml:space="preserve">1/time from exposed 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</si>
  <si>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</si>
  <si>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</si>
  <si>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</si>
  <si>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</si>
  <si>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</si>
  <si>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</si>
  <si>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</si>
  <si>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</si>
  <si>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</si>
  <si>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</si>
  <si>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</si>
  <si>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</si>
  <si>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</si>
  <si>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</si>
  <si>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</si>
  <si>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</si>
  <si>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</si>
  <si>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</si>
  <si>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</si>
  <si>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DALY_weight</t>
  </si>
  <si>
    <t>mild</t>
  </si>
  <si>
    <t>severe</t>
  </si>
  <si>
    <t>critical</t>
  </si>
  <si>
    <t>chronic</t>
  </si>
  <si>
    <t>disease_duration</t>
  </si>
  <si>
    <t>disease_state_prevalence</t>
  </si>
  <si>
    <t>VSLY</t>
  </si>
  <si>
    <t>hospital_cost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</si>
</sst>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3"/>
  <sheetViews>
    <sheetView zoomScale="181" workbookViewId="0">
      <selection activeCell="B3" sqref="B3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f>MAX(jurisdiction!A:A)</f>
        <v>3</v>
      </c>
    </row>
    <row r="3" spans="1:2" x14ac:dyDescent="0.25">
      <c r="A3" t="s">
        <v>33</v>
      </c>
      <c r="B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23"/>
  <sheetViews>
    <sheetView zoomScale="141" workbookViewId="0">
      <selection activeCell="B18" sqref="B18"/>
    </sheetView>
  </sheetViews>
  <sheetFormatPr defaultColWidth="11" defaultRowHeight="15.75" x14ac:dyDescent="0.25"/>
  <cols>
    <col min="1" max="1" width="22.375" bestFit="1" customWidth="1"/>
    <col min="2" max="2" width="16.375" customWidth="1"/>
    <col min="3" max="3" width="92.375" bestFit="1" customWidth="1"/>
    <col min="7" max="7" width="43.875" bestFit="1" customWidth="1"/>
  </cols>
  <sheetData>
    <row r="1" spans="1:7" x14ac:dyDescent="0.25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5">
      <c r="A2" t="s">
        <v>17</v>
      </c>
      <c r="B2">
        <f>1/3</f>
        <v>0.33333333333333331</v>
      </c>
      <c r="C2" t="s">
        <v>44</v>
      </c>
    </row>
    <row r="3" spans="1:7" x14ac:dyDescent="0.25">
      <c r="A3" t="s">
        <v>19</v>
      </c>
      <c r="B3">
        <f>1/2</f>
        <v>0.5</v>
      </c>
    </row>
    <row r="4" spans="1:7" x14ac:dyDescent="0.25">
      <c r="A4" t="s">
        <v>11</v>
      </c>
      <c r="B4">
        <f>1/9</f>
        <v>0.1111111111111111</v>
      </c>
    </row>
    <row r="5" spans="1:7" x14ac:dyDescent="0.25">
      <c r="A5" t="s">
        <v>21</v>
      </c>
      <c r="B5">
        <v>0.1</v>
      </c>
    </row>
    <row r="6" spans="1:7" x14ac:dyDescent="0.25">
      <c r="A6" t="s">
        <v>22</v>
      </c>
      <c r="B6">
        <v>0</v>
      </c>
      <c r="C6" t="s">
        <v>41</v>
      </c>
    </row>
    <row r="7" spans="1:7" x14ac:dyDescent="0.25">
      <c r="A7" t="s">
        <v>23</v>
      </c>
      <c r="B7">
        <v>5</v>
      </c>
    </row>
    <row r="8" spans="1:7" x14ac:dyDescent="0.25">
      <c r="A8" t="s">
        <v>24</v>
      </c>
      <c r="B8">
        <v>7</v>
      </c>
    </row>
    <row r="9" spans="1:7" x14ac:dyDescent="0.25">
      <c r="A9" t="s">
        <v>26</v>
      </c>
      <c r="B9" s="5">
        <v>0.01</v>
      </c>
      <c r="C9" t="s">
        <v>43</v>
      </c>
      <c r="G9" t="s">
        <v>42</v>
      </c>
    </row>
    <row r="10" spans="1:7" x14ac:dyDescent="0.25">
      <c r="A10" t="s">
        <v>27</v>
      </c>
      <c r="B10" s="4">
        <f>35*10^5</f>
        <v>3500000</v>
      </c>
      <c r="C10" t="s">
        <v>28</v>
      </c>
    </row>
    <row r="11" spans="1:7" x14ac:dyDescent="0.25">
      <c r="A11" t="s">
        <v>29</v>
      </c>
      <c r="B11" s="3">
        <v>5000</v>
      </c>
      <c r="C11" t="s">
        <v>30</v>
      </c>
    </row>
    <row r="12" spans="1:7" x14ac:dyDescent="0.25">
      <c r="A12" t="s">
        <v>31</v>
      </c>
      <c r="B12" s="3">
        <v>10000000</v>
      </c>
      <c r="C12" t="s">
        <v>32</v>
      </c>
    </row>
    <row r="13" spans="1:7" x14ac:dyDescent="0.25">
      <c r="A13" t="s">
        <v>36</v>
      </c>
      <c r="B13">
        <v>2.5</v>
      </c>
      <c r="C13" t="s">
        <v>37</v>
      </c>
    </row>
    <row r="14" spans="1:7" x14ac:dyDescent="0.25">
      <c r="A14" t="s">
        <v>38</v>
      </c>
      <c r="B14" s="7">
        <v>0.05</v>
      </c>
      <c r="C14" t="s">
        <v>39</v>
      </c>
    </row>
    <row r="15" spans="1:7" x14ac:dyDescent="0.25">
      <c r="A15" t="s">
        <v>45</v>
      </c>
      <c r="B15" s="9">
        <v>0.02</v>
      </c>
      <c r="C15" t="s">
        <v>46</v>
      </c>
      <c r="G15" t="s">
        <v>47</v>
      </c>
    </row>
    <row r="16" spans="1:7" x14ac:dyDescent="0.25">
      <c r="A16" t="s">
        <v>59</v>
      </c>
      <c r="B16" s="8">
        <v>1</v>
      </c>
      <c r="C16" t="s">
        <v>60</v>
      </c>
    </row>
    <row r="17" spans="1:3" x14ac:dyDescent="0.25">
      <c r="A17" t="s">
        <v>48</v>
      </c>
      <c r="B17">
        <v>90</v>
      </c>
      <c r="C17" t="s">
        <v>49</v>
      </c>
    </row>
    <row r="18" spans="1:3" x14ac:dyDescent="0.25">
      <c r="A18" t="s">
        <v>55</v>
      </c>
      <c r="B18">
        <v>90</v>
      </c>
      <c r="C18" t="s">
        <v>56</v>
      </c>
    </row>
    <row r="19" spans="1:3" x14ac:dyDescent="0.25">
      <c r="A19" t="s">
        <v>57</v>
      </c>
      <c r="B19" s="11">
        <v>0.5</v>
      </c>
      <c r="C19" t="s">
        <v>63</v>
      </c>
    </row>
    <row r="20" spans="1:3" x14ac:dyDescent="0.25">
      <c r="A20" t="s">
        <v>61</v>
      </c>
      <c r="B20" s="12">
        <v>1</v>
      </c>
      <c r="C20" t="s">
        <v>62</v>
      </c>
    </row>
    <row r="21" spans="1:3" x14ac:dyDescent="0.25">
      <c r="A21" t="s">
        <v>50</v>
      </c>
      <c r="B21" s="10">
        <f>0.7*2.38/1000/B15</f>
        <v>8.3299999999999999E-2</v>
      </c>
      <c r="C21" t="s">
        <v>53</v>
      </c>
    </row>
    <row r="22" spans="1:3" x14ac:dyDescent="0.25">
      <c r="A22" t="s">
        <v>51</v>
      </c>
      <c r="B22" s="10">
        <f>B21*0.9</f>
        <v>7.4969999999999995E-2</v>
      </c>
      <c r="C22" t="s">
        <v>54</v>
      </c>
    </row>
    <row r="23" spans="1:3" x14ac:dyDescent="0.25">
      <c r="A23" t="s">
        <v>52</v>
      </c>
      <c r="B23">
        <v>1.5</v>
      </c>
      <c r="C23" t="s">
        <v>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11F21-65B8-476B-8371-28D19DD53722}">
  <dimension ref="A1:F5"/>
  <sheetViews>
    <sheetView tabSelected="1" workbookViewId="0">
      <selection activeCell="D7" sqref="D7"/>
    </sheetView>
  </sheetViews>
  <sheetFormatPr defaultRowHeight="15.75" x14ac:dyDescent="0.25"/>
  <sheetData>
    <row r="1" spans="1:6" x14ac:dyDescent="0.25">
      <c r="B1" t="s">
        <v>64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t="s">
        <v>65</v>
      </c>
      <c r="B2">
        <v>6.0000000000000001E-3</v>
      </c>
      <c r="C2">
        <v>1.2999999999999999E-2</v>
      </c>
      <c r="D2">
        <v>0.54</v>
      </c>
      <c r="E2">
        <v>279113</v>
      </c>
      <c r="F2">
        <v>0</v>
      </c>
    </row>
    <row r="3" spans="1:6" x14ac:dyDescent="0.25">
      <c r="A3" t="s">
        <v>66</v>
      </c>
      <c r="B3">
        <v>0.13300000000000001</v>
      </c>
      <c r="C3">
        <v>2.3E-2</v>
      </c>
      <c r="D3">
        <v>0.09</v>
      </c>
      <c r="E3">
        <v>279113</v>
      </c>
      <c r="F3">
        <v>11267</v>
      </c>
    </row>
    <row r="4" spans="1:6" x14ac:dyDescent="0.25">
      <c r="A4" t="s">
        <v>67</v>
      </c>
      <c r="B4">
        <v>0.65500000000000003</v>
      </c>
      <c r="C4">
        <v>3.5999999999999997E-2</v>
      </c>
      <c r="D4">
        <v>0.03</v>
      </c>
      <c r="E4">
        <v>279113</v>
      </c>
      <c r="F4">
        <v>41510</v>
      </c>
    </row>
    <row r="5" spans="1:6" x14ac:dyDescent="0.25">
      <c r="A5" t="s">
        <v>68</v>
      </c>
      <c r="B5">
        <v>0.219</v>
      </c>
      <c r="C5">
        <v>1</v>
      </c>
      <c r="D5">
        <v>0.05</v>
      </c>
      <c r="E5">
        <v>279113</v>
      </c>
      <c r="F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zoomScale="187" workbookViewId="0">
      <selection activeCell="D6" sqref="D6"/>
    </sheetView>
  </sheetViews>
  <sheetFormatPr defaultColWidth="11" defaultRowHeight="15.75" x14ac:dyDescent="0.25"/>
  <cols>
    <col min="1" max="1" width="12.125" bestFit="1" customWidth="1"/>
    <col min="2" max="2" width="15.375" bestFit="1" customWidth="1"/>
    <col min="3" max="3" width="16" bestFit="1" customWidth="1"/>
    <col min="5" max="5" width="12.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9</v>
      </c>
      <c r="E1" t="s">
        <v>25</v>
      </c>
      <c r="F1" t="s">
        <v>40</v>
      </c>
    </row>
    <row r="2" spans="1:6" x14ac:dyDescent="0.25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5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5">
      <c r="A4">
        <v>3</v>
      </c>
      <c r="B4" t="s">
        <v>35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5">
      <c r="A6" t="str">
        <f>IF(A5="","",IF(A5+1&lt;=settings!B4,A5+1,""))</f>
        <v/>
      </c>
    </row>
    <row r="7" spans="1:6" x14ac:dyDescent="0.25">
      <c r="A7" t="str">
        <f>IF(A6="","",IF(A6+1&lt;=settings!B5,A6+1,""))</f>
        <v/>
      </c>
    </row>
    <row r="8" spans="1:6" x14ac:dyDescent="0.25">
      <c r="A8" t="str">
        <f>IF(A7="","",IF(A7+1&lt;=settings!B6,A7+1,""))</f>
        <v/>
      </c>
    </row>
    <row r="9" spans="1:6" x14ac:dyDescent="0.25">
      <c r="A9" t="str">
        <f>IF(A8="","",IF(A8+1&lt;=settings!B7,A8+1,""))</f>
        <v/>
      </c>
    </row>
    <row r="10" spans="1:6" x14ac:dyDescent="0.25">
      <c r="A10" t="str">
        <f>IF(A9="","",IF(A9+1&lt;=settings!B8,A9+1,""))</f>
        <v/>
      </c>
    </row>
    <row r="11" spans="1:6" x14ac:dyDescent="0.25">
      <c r="A11" t="str">
        <f>IF(A10="","",IF(A10+1&lt;=settings!B9,A10+1,""))</f>
        <v/>
      </c>
    </row>
    <row r="12" spans="1:6" x14ac:dyDescent="0.25">
      <c r="A12" t="str">
        <f>IF(A11="","",IF(A11+1&lt;=settings!B10,A11+1,""))</f>
        <v/>
      </c>
    </row>
    <row r="13" spans="1:6" x14ac:dyDescent="0.25">
      <c r="A13" t="str">
        <f>IF(A12="","",IF(A12+1&lt;=settings!B11,A12+1,""))</f>
        <v/>
      </c>
    </row>
    <row r="14" spans="1:6" x14ac:dyDescent="0.25">
      <c r="A14" t="str">
        <f>IF(A13="","",IF(A13+1&lt;=settings!B12,A13+1,""))</f>
        <v/>
      </c>
    </row>
    <row r="15" spans="1:6" x14ac:dyDescent="0.25">
      <c r="A15" t="str">
        <f>IF(A14="","",IF(A14+1&lt;=settings!B13,A14+1,""))</f>
        <v/>
      </c>
    </row>
    <row r="16" spans="1:6" x14ac:dyDescent="0.25">
      <c r="A16" t="str">
        <f>IF(A15="","",IF(A15+1&lt;=settings!B14,A15+1,""))</f>
        <v/>
      </c>
    </row>
    <row r="17" spans="1:1" x14ac:dyDescent="0.25">
      <c r="A17" t="str">
        <f>IF(A16="","",IF(A16+1&lt;=settings!B15,A16+1,""))</f>
        <v/>
      </c>
    </row>
    <row r="18" spans="1:1" x14ac:dyDescent="0.25">
      <c r="A18" t="str">
        <f>IF(A17="","",IF(A17+1&lt;=settings!B16,A17+1,""))</f>
        <v/>
      </c>
    </row>
    <row r="19" spans="1:1" x14ac:dyDescent="0.25">
      <c r="A19" t="str">
        <f>IF(A18="","",IF(A18+1&lt;=settings!B17,A18+1,""))</f>
        <v/>
      </c>
    </row>
    <row r="20" spans="1:1" x14ac:dyDescent="0.25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B2" sqref="B2:D4"/>
    </sheetView>
  </sheetViews>
  <sheetFormatPr defaultColWidth="11" defaultRowHeight="15.75" x14ac:dyDescent="0.25"/>
  <sheetData>
    <row r="1" spans="1:20" x14ac:dyDescent="0.25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5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5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5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5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5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5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5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5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5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5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5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5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5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5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5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5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5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5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5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5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5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5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5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5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5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5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5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5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5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5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5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5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5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5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5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5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5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5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5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5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5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5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5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5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5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5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5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5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5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5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5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5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5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defaultColWidth="11" defaultRowHeight="15.75" x14ac:dyDescent="0.25"/>
  <sheetData>
    <row r="1" spans="1:16" x14ac:dyDescent="0.25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>PA</v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5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5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5">
      <c r="A4" t="str">
        <f>IF(beta!A4="","",beta!A4)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5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5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5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5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5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5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5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5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5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5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5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5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5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5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5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5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5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5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5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5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5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5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5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5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5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5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5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5">
      <c r="A32" t="str">
        <f>IF(beta!A32="","",beta!A32)</f>
        <v/>
      </c>
    </row>
    <row r="33" spans="1:1" x14ac:dyDescent="0.25">
      <c r="A33" t="str">
        <f>IF(beta!A33="","",beta!A33)</f>
        <v/>
      </c>
    </row>
    <row r="34" spans="1:1" x14ac:dyDescent="0.25">
      <c r="A34" t="str">
        <f>IF(beta!A34="","",beta!A34)</f>
        <v/>
      </c>
    </row>
    <row r="35" spans="1:1" x14ac:dyDescent="0.25">
      <c r="A35" t="str">
        <f>IF(beta!A35="","",beta!A35)</f>
        <v/>
      </c>
    </row>
    <row r="36" spans="1:1" x14ac:dyDescent="0.25">
      <c r="A36" t="str">
        <f>IF(beta!A36="","",beta!A36)</f>
        <v/>
      </c>
    </row>
    <row r="37" spans="1:1" x14ac:dyDescent="0.25">
      <c r="A37" t="str">
        <f>IF(beta!A37="","",beta!A37)</f>
        <v/>
      </c>
    </row>
    <row r="38" spans="1:1" x14ac:dyDescent="0.25">
      <c r="A38" t="str">
        <f>IF(beta!A38="","",beta!A38)</f>
        <v/>
      </c>
    </row>
    <row r="39" spans="1:1" x14ac:dyDescent="0.25">
      <c r="A39" t="str">
        <f>IF(beta!A39="","",beta!A39)</f>
        <v/>
      </c>
    </row>
    <row r="40" spans="1:1" x14ac:dyDescent="0.25">
      <c r="A40" t="str">
        <f>IF(beta!A40="","",beta!A40)</f>
        <v/>
      </c>
    </row>
    <row r="41" spans="1:1" x14ac:dyDescent="0.25">
      <c r="A41" t="str">
        <f>IF(beta!A41="","",beta!A41)</f>
        <v/>
      </c>
    </row>
    <row r="42" spans="1:1" x14ac:dyDescent="0.25">
      <c r="A42" t="str">
        <f>IF(beta!A42="","",beta!A42)</f>
        <v/>
      </c>
    </row>
    <row r="43" spans="1:1" x14ac:dyDescent="0.25">
      <c r="A43" t="str">
        <f>IF(beta!A43="","",beta!A43)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H43" sqref="H43"/>
    </sheetView>
  </sheetViews>
  <sheetFormatPr defaultColWidth="11" defaultRowHeight="15.75" x14ac:dyDescent="0.25"/>
  <sheetData>
    <row r="1" spans="1:7" x14ac:dyDescent="0.25">
      <c r="A1" t="s">
        <v>15</v>
      </c>
      <c r="B1" t="str" cm="1">
        <f t="array" ref="B1:G1">TRANSPOSE(A2:A7)</f>
        <v>NY</v>
      </c>
      <c r="C1" t="str">
        <v>NJ</v>
      </c>
      <c r="D1" t="str">
        <v>PA</v>
      </c>
      <c r="E1">
        <v>0</v>
      </c>
      <c r="F1">
        <v>0</v>
      </c>
      <c r="G1">
        <v>0</v>
      </c>
    </row>
    <row r="2" spans="1:7" x14ac:dyDescent="0.25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5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5">
      <c r="A4" t="str">
        <f>jurisdiction!B4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5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5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5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11</vt:i4>
      </vt:variant>
    </vt:vector>
  </HeadingPairs>
  <TitlesOfParts>
    <vt:vector size="18" baseType="lpstr">
      <vt:lpstr>settings</vt:lpstr>
      <vt:lpstr>parameters</vt:lpstr>
      <vt:lpstr>health-costs</vt:lpstr>
      <vt:lpstr>jurisdiction</vt:lpstr>
      <vt:lpstr>beta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Jing Lim</cp:lastModifiedBy>
  <dcterms:created xsi:type="dcterms:W3CDTF">2023-04-07T18:26:53Z</dcterms:created>
  <dcterms:modified xsi:type="dcterms:W3CDTF">2023-08-14T17:15:52Z</dcterms:modified>
</cp:coreProperties>
</file>