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tand\Code\savvycoders\homework\"/>
    </mc:Choice>
  </mc:AlternateContent>
  <xr:revisionPtr revIDLastSave="0" documentId="13_ncr:1_{1F69DB2A-1EEC-4D6B-8DD5-E534A681032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ayroll" sheetId="1" r:id="rId1"/>
    <sheet name="Loans" sheetId="2" r:id="rId2"/>
    <sheet name="Student Roster" sheetId="5" r:id="rId3"/>
    <sheet name="Credit Card" sheetId="6" r:id="rId4"/>
    <sheet name="Function" sheetId="3" r:id="rId5"/>
  </sheets>
  <definedNames>
    <definedName name="_xlnm.Print_Area" localSheetId="0">Payroll!$A$1:$P$19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6" l="1"/>
  <c r="G6" i="6"/>
  <c r="G7" i="6"/>
  <c r="G8" i="6"/>
  <c r="F5" i="6"/>
  <c r="F6" i="6"/>
  <c r="F7" i="6"/>
  <c r="F8" i="6"/>
  <c r="E5" i="6"/>
  <c r="E6" i="6"/>
  <c r="E7" i="6"/>
  <c r="E8" i="6"/>
  <c r="E4" i="6"/>
  <c r="F4" i="6"/>
  <c r="G4" i="6" s="1"/>
  <c r="B19" i="5"/>
  <c r="B18" i="5"/>
  <c r="B17" i="5"/>
  <c r="B16" i="5"/>
  <c r="B20" i="5"/>
  <c r="B21" i="5"/>
  <c r="O8" i="1" l="1"/>
  <c r="O9" i="1"/>
  <c r="O10" i="1"/>
  <c r="O11" i="1"/>
  <c r="O12" i="1"/>
  <c r="O13" i="1"/>
  <c r="O7" i="1"/>
  <c r="O14" i="1"/>
  <c r="I5" i="1"/>
  <c r="I6" i="1"/>
  <c r="I7" i="1"/>
  <c r="I8" i="1"/>
  <c r="I9" i="1"/>
  <c r="I10" i="1"/>
  <c r="I11" i="1"/>
  <c r="I12" i="1"/>
  <c r="I13" i="1"/>
  <c r="I14" i="1"/>
  <c r="I4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E4" i="2"/>
  <c r="F4" i="2" s="1"/>
  <c r="G4" i="2" s="1"/>
  <c r="E5" i="2"/>
  <c r="F5" i="2" s="1"/>
  <c r="G5" i="2" s="1"/>
  <c r="E6" i="2"/>
  <c r="F6" i="2" s="1"/>
  <c r="G6" i="2" s="1"/>
  <c r="E3" i="2"/>
  <c r="F3" i="2" s="1"/>
  <c r="G3" i="2" s="1"/>
  <c r="D19" i="1"/>
  <c r="J5" i="1"/>
  <c r="O5" i="1" s="1"/>
  <c r="J6" i="1"/>
  <c r="O6" i="1" s="1"/>
  <c r="J7" i="1"/>
  <c r="J8" i="1"/>
  <c r="J9" i="1"/>
  <c r="J10" i="1"/>
  <c r="J11" i="1"/>
  <c r="J12" i="1"/>
  <c r="J13" i="1"/>
  <c r="J14" i="1"/>
  <c r="J4" i="1"/>
  <c r="O4" i="1" s="1"/>
  <c r="D16" i="1"/>
  <c r="D17" i="1"/>
  <c r="D18" i="1"/>
  <c r="C19" i="1"/>
  <c r="C18" i="1"/>
  <c r="C17" i="1"/>
  <c r="C16" i="1"/>
  <c r="P8" i="1" l="1"/>
  <c r="P12" i="1"/>
  <c r="P4" i="1"/>
  <c r="P13" i="1"/>
  <c r="P9" i="1"/>
  <c r="P11" i="1"/>
  <c r="I16" i="1"/>
  <c r="I18" i="1"/>
  <c r="P7" i="1"/>
  <c r="P14" i="1"/>
  <c r="P10" i="1"/>
  <c r="P6" i="1"/>
  <c r="I17" i="1"/>
  <c r="I19" i="1"/>
  <c r="O19" i="1"/>
  <c r="P5" i="1"/>
  <c r="J19" i="1"/>
  <c r="P19" i="1" l="1"/>
</calcChain>
</file>

<file path=xl/sharedStrings.xml><?xml version="1.0" encoding="utf-8"?>
<sst xmlns="http://schemas.openxmlformats.org/spreadsheetml/2006/main" count="900" uniqueCount="235">
  <si>
    <t>Employee Payroll</t>
  </si>
  <si>
    <t>Last  Name</t>
  </si>
  <si>
    <t>First Name</t>
  </si>
  <si>
    <t>Hourly Wage</t>
  </si>
  <si>
    <t>Hours Worked</t>
  </si>
  <si>
    <t>Pay</t>
  </si>
  <si>
    <t>Walker</t>
  </si>
  <si>
    <t>Lindsay</t>
  </si>
  <si>
    <t>Bell</t>
  </si>
  <si>
    <t>Gary</t>
  </si>
  <si>
    <t>Rogers</t>
  </si>
  <si>
    <t>Phillip</t>
  </si>
  <si>
    <t>Hill</t>
  </si>
  <si>
    <t>Bill</t>
  </si>
  <si>
    <t>Abbott</t>
  </si>
  <si>
    <t>Bryan</t>
  </si>
  <si>
    <t>Young</t>
  </si>
  <si>
    <t>Tammy</t>
  </si>
  <si>
    <t>Hail</t>
  </si>
  <si>
    <t>Aaron</t>
  </si>
  <si>
    <t>Miller</t>
  </si>
  <si>
    <t>Christina</t>
  </si>
  <si>
    <t>Little</t>
  </si>
  <si>
    <t>Matthew</t>
  </si>
  <si>
    <t>Munson</t>
  </si>
  <si>
    <t>Cary</t>
  </si>
  <si>
    <t>Taylor</t>
  </si>
  <si>
    <t>Milton</t>
  </si>
  <si>
    <t>MAX</t>
  </si>
  <si>
    <t>MIN</t>
  </si>
  <si>
    <t>AVG</t>
  </si>
  <si>
    <t>TOTAL</t>
  </si>
  <si>
    <t>Principle</t>
  </si>
  <si>
    <t>Interest Rate</t>
  </si>
  <si>
    <t>12 Months</t>
  </si>
  <si>
    <t>Interest Paid</t>
  </si>
  <si>
    <t>Total Loan Cost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</si>
  <si>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</si>
  <si>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</si>
  <si>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</si>
  <si>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</si>
  <si>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</si>
  <si>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</si>
  <si>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</si>
  <si>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</si>
  <si>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</si>
  <si>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</si>
  <si>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</si>
  <si>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</si>
  <si>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</si>
  <si>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</si>
  <si>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</si>
  <si>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</si>
  <si>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</si>
  <si>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</si>
  <si>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</si>
  <si>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</si>
  <si>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</si>
  <si>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</si>
  <si>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</si>
  <si>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</si>
  <si>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</si>
  <si>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</si>
  <si>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</si>
  <si>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</si>
  <si>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</si>
  <si>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</si>
  <si>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</si>
  <si>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</si>
  <si>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</si>
  <si>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</si>
  <si>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</si>
  <si>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</si>
  <si>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</si>
  <si>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</si>
  <si>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</si>
  <si>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</si>
  <si>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</si>
  <si>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</si>
  <si>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</si>
  <si>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</si>
  <si>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</si>
  <si>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</si>
  <si>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</si>
  <si>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</si>
  <si>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</si>
  <si>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</si>
  <si>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</si>
  <si>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</si>
  <si>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</si>
  <si>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</si>
  <si>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</si>
  <si>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</si>
  <si>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</si>
  <si>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</si>
  <si>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</si>
  <si>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</si>
  <si>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</si>
  <si>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</si>
  <si>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</si>
  <si>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</si>
  <si>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</si>
  <si>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</si>
  <si>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</si>
  <si>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</si>
  <si>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</si>
  <si>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</si>
  <si>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</si>
  <si>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</si>
  <si>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</si>
  <si>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</si>
  <si>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</si>
  <si>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</si>
  <si>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</si>
  <si>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</si>
  <si>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</si>
  <si>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</si>
  <si>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</si>
  <si>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</si>
  <si>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</si>
  <si>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</si>
  <si>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</si>
  <si>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</si>
  <si>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Total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</si>
  <si>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</si>
  <si>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</si>
  <si>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</si>
  <si>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</si>
  <si>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</si>
  <si>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</si>
  <si>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</si>
  <si>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</si>
  <si>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</si>
  <si>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</si>
  <si>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</si>
  <si>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</si>
  <si>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</si>
  <si>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</si>
  <si>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</si>
  <si>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</si>
  <si>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</si>
  <si>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</si>
  <si>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</si>
  <si>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</si>
  <si>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</si>
  <si>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</si>
  <si>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</si>
  <si>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</si>
  <si>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</si>
  <si>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</si>
  <si>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</si>
  <si>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</si>
  <si>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</si>
  <si>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</si>
  <si>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</si>
  <si>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</si>
  <si>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</si>
  <si>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</si>
  <si>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</si>
  <si>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</si>
  <si>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</si>
  <si>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</si>
  <si>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</si>
  <si>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</si>
  <si>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</si>
  <si>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</si>
  <si>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</si>
  <si>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</si>
  <si>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</si>
  <si>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</si>
  <si>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</si>
  <si>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</si>
  <si>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</si>
  <si>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</si>
  <si>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</si>
  <si>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</si>
  <si>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</si>
  <si>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</si>
  <si>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</si>
  <si>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</si>
  <si>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</si>
  <si>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</si>
  <si>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</si>
  <si>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</si>
  <si>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</si>
  <si>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</si>
  <si>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</si>
  <si>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</si>
  <si>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</si>
  <si>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</si>
  <si>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</si>
  <si>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</si>
  <si>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</si>
  <si>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</si>
  <si>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</si>
  <si>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Ryan</t>
  </si>
  <si>
    <t>Overtime Hours</t>
  </si>
  <si>
    <t>Total Overtime</t>
  </si>
  <si>
    <t>Monthly Total</t>
  </si>
  <si>
    <t>Printing would be done by defining the print area: layout, print area, set print area</t>
  </si>
  <si>
    <t>Student Name</t>
  </si>
  <si>
    <t>Age</t>
  </si>
  <si>
    <t xml:space="preserve">Grade </t>
  </si>
  <si>
    <t>Sarah Ashworth</t>
  </si>
  <si>
    <t>Amanda Johnson</t>
  </si>
  <si>
    <t>David Cline</t>
  </si>
  <si>
    <t xml:space="preserve">Matthew Roberts </t>
  </si>
  <si>
    <t>Sierra Chadwick</t>
  </si>
  <si>
    <t>Ronnie Dangerfield</t>
  </si>
  <si>
    <t>Thomas Cruise</t>
  </si>
  <si>
    <t>Bradley Snickerwrath</t>
  </si>
  <si>
    <t>Gracie Smith</t>
  </si>
  <si>
    <t>John McDonald</t>
  </si>
  <si>
    <t>Raymond James</t>
  </si>
  <si>
    <t>Social Studies</t>
  </si>
  <si>
    <t>Class</t>
  </si>
  <si>
    <t>Semester Grades</t>
  </si>
  <si>
    <t>COUNT of Students</t>
  </si>
  <si>
    <t>MEDIAN of Age</t>
  </si>
  <si>
    <t>MIN of Age</t>
  </si>
  <si>
    <t>MAX of Grade</t>
  </si>
  <si>
    <t>Average of Grades</t>
  </si>
  <si>
    <t>MODE of Grades</t>
  </si>
  <si>
    <t>Credit Card Debt</t>
  </si>
  <si>
    <t>Credit Card</t>
  </si>
  <si>
    <t>Balance</t>
  </si>
  <si>
    <t xml:space="preserve">Interest Rate </t>
  </si>
  <si>
    <t>Months</t>
  </si>
  <si>
    <t xml:space="preserve">Interest Paid </t>
  </si>
  <si>
    <t xml:space="preserve">Total Loan Amount </t>
  </si>
  <si>
    <t>Discover</t>
  </si>
  <si>
    <t xml:space="preserve">Capitol One 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</si>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</sst>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44" fontId="0" fillId="0" borderId="0" xfId="1" applyFont="1"/>
    <xf numFmtId="44" fontId="2" fillId="0" borderId="0" xfId="0" applyNumberFormat="1" applyFont="1"/>
    <xf numFmtId="44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0" fontId="2" fillId="0" borderId="0" xfId="0" applyNumberFormat="1" applyFont="1"/>
    <xf numFmtId="10" fontId="0" fillId="0" borderId="0" xfId="0" applyNumberFormat="1"/>
    <xf numFmtId="0" fontId="2" fillId="0" borderId="2" xfId="0" applyFont="1" applyBorder="1"/>
    <xf numFmtId="44" fontId="2" fillId="0" borderId="2" xfId="1" applyFont="1" applyBorder="1"/>
    <xf numFmtId="16" fontId="2" fillId="0" borderId="2" xfId="0" applyNumberFormat="1" applyFont="1" applyBorder="1"/>
    <xf numFmtId="0" fontId="0" fillId="0" borderId="2" xfId="0" applyBorder="1"/>
    <xf numFmtId="0" fontId="3" fillId="2" borderId="2" xfId="0" applyFont="1" applyFill="1" applyBorder="1"/>
    <xf numFmtId="44" fontId="3" fillId="2" borderId="2" xfId="1" applyFont="1" applyFill="1" applyBorder="1"/>
    <xf numFmtId="44" fontId="2" fillId="0" borderId="2" xfId="0" applyNumberFormat="1" applyFont="1" applyBorder="1"/>
    <xf numFmtId="0" fontId="6" fillId="0" borderId="2" xfId="0" applyFont="1" applyBorder="1"/>
    <xf numFmtId="44" fontId="0" fillId="0" borderId="2" xfId="0" applyNumberFormat="1" applyBorder="1"/>
    <xf numFmtId="1" fontId="2" fillId="0" borderId="2" xfId="1" applyNumberFormat="1" applyFont="1" applyBorder="1" applyAlignment="1">
      <alignment horizontal="right"/>
    </xf>
    <xf numFmtId="1" fontId="2" fillId="0" borderId="2" xfId="1" applyNumberFormat="1" applyFont="1" applyBorder="1"/>
    <xf numFmtId="44" fontId="7" fillId="0" borderId="2" xfId="0" applyNumberFormat="1" applyFont="1" applyBorder="1"/>
    <xf numFmtId="0" fontId="7" fillId="6" borderId="2" xfId="0" applyFont="1" applyFill="1" applyBorder="1"/>
    <xf numFmtId="44" fontId="0" fillId="6" borderId="2" xfId="0" applyNumberFormat="1" applyFill="1" applyBorder="1"/>
    <xf numFmtId="0" fontId="7" fillId="0" borderId="0" xfId="0" applyFont="1"/>
    <xf numFmtId="0" fontId="4" fillId="3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8" fillId="6" borderId="0" xfId="0" applyFont="1" applyFill="1"/>
    <xf numFmtId="0" fontId="7" fillId="0" borderId="2" xfId="0" applyFont="1" applyBorder="1"/>
    <xf numFmtId="164" fontId="7" fillId="0" borderId="2" xfId="0" applyNumberFormat="1" applyFont="1" applyBorder="1"/>
    <xf numFmtId="10" fontId="7" fillId="0" borderId="2" xfId="0" applyNumberFormat="1" applyFont="1" applyBorder="1"/>
    <xf numFmtId="164" fontId="0" fillId="0" borderId="2" xfId="0" applyNumberFormat="1" applyBorder="1"/>
    <xf numFmtId="10" fontId="0" fillId="0" borderId="2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Loans!$B$2</c:f>
              <c:strCache>
                <c:ptCount val="1"/>
                <c:pt idx="0">
                  <c:v>Principle</c:v>
                </c:pt>
              </c:strCache>
            </c:strRef>
          </c:tx>
          <c:invertIfNegative val="0"/>
          <c:cat>
            <c:strRef>
              <c:f>Loans!$A$3:$A$6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Loans!$B$3:$B$6</c:f>
              <c:numCache>
                <c:formatCode>"$"#,##0.00</c:formatCode>
                <c:ptCount val="4"/>
                <c:pt idx="0">
                  <c:v>20000</c:v>
                </c:pt>
                <c:pt idx="1">
                  <c:v>15000</c:v>
                </c:pt>
                <c:pt idx="2">
                  <c:v>10000</c:v>
                </c:pt>
                <c:pt idx="3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5-4027-93BC-7B15A77B2E06}"/>
            </c:ext>
          </c:extLst>
        </c:ser>
        <c:ser>
          <c:idx val="1"/>
          <c:order val="1"/>
          <c:tx>
            <c:strRef>
              <c:f>Loans!$C$2</c:f>
              <c:strCache>
                <c:ptCount val="1"/>
                <c:pt idx="0">
                  <c:v>Interest Rate</c:v>
                </c:pt>
              </c:strCache>
            </c:strRef>
          </c:tx>
          <c:invertIfNegative val="0"/>
          <c:cat>
            <c:strRef>
              <c:f>Loans!$A$3:$A$6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Loans!$C$3:$C$6</c:f>
              <c:numCache>
                <c:formatCode>0.00%</c:formatCode>
                <c:ptCount val="4"/>
                <c:pt idx="0">
                  <c:v>6.0999999999999999E-2</c:v>
                </c:pt>
                <c:pt idx="1">
                  <c:v>5.3999999999999999E-2</c:v>
                </c:pt>
                <c:pt idx="2">
                  <c:v>2.5000000000000001E-2</c:v>
                </c:pt>
                <c:pt idx="3">
                  <c:v>0.246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5-4027-93BC-7B15A77B2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697088"/>
        <c:axId val="144646912"/>
        <c:axId val="0"/>
      </c:bar3DChart>
      <c:catAx>
        <c:axId val="13269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646912"/>
        <c:crosses val="autoZero"/>
        <c:auto val="1"/>
        <c:lblAlgn val="ctr"/>
        <c:lblOffset val="100"/>
        <c:noMultiLvlLbl val="0"/>
      </c:catAx>
      <c:valAx>
        <c:axId val="144646912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132697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'Credit Card'!$G$3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'Credit Card'!$A$4:$A$8</c:f>
              <c:strCache>
                <c:ptCount val="5"/>
                <c:pt idx="0">
                  <c:v>Discover</c:v>
                </c:pt>
                <c:pt idx="1">
                  <c:v>Capitol One 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Card'!$G$4:$G$8</c:f>
              <c:numCache>
                <c:formatCode>"$"#,##0.00</c:formatCode>
                <c:ptCount val="5"/>
                <c:pt idx="0">
                  <c:v>1086.6666666666667</c:v>
                </c:pt>
                <c:pt idx="1">
                  <c:v>262.5</c:v>
                </c:pt>
                <c:pt idx="2">
                  <c:v>588.25</c:v>
                </c:pt>
                <c:pt idx="3">
                  <c:v>725</c:v>
                </c:pt>
                <c:pt idx="4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5-4B3F-8F69-A22CBC29F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0315056"/>
        <c:axId val="600314728"/>
        <c:axId val="0"/>
      </c:bar3DChart>
      <c:catAx>
        <c:axId val="60031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314728"/>
        <c:crosses val="autoZero"/>
        <c:auto val="1"/>
        <c:lblAlgn val="ctr"/>
        <c:lblOffset val="100"/>
        <c:noMultiLvlLbl val="0"/>
      </c:catAx>
      <c:valAx>
        <c:axId val="60031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31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Card Balance vs Monthly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'Credit Card'!$B$3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Card'!$A$4:$A$8</c:f>
              <c:strCache>
                <c:ptCount val="5"/>
                <c:pt idx="0">
                  <c:v>Discover</c:v>
                </c:pt>
                <c:pt idx="1">
                  <c:v>Capitol One 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Card'!$B$4:$B$8</c:f>
              <c:numCache>
                <c:formatCode>"$"#,##0.00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B-494B-A701-19DCB5D11C90}"/>
            </c:ext>
          </c:extLst>
        </c:ser>
        <c:ser>
          <c:idx val="1"/>
          <c:order val="1"/>
          <c:tx>
            <c:strRef>
              <c:f>'Credit Card'!$G$3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Card'!$A$4:$A$8</c:f>
              <c:strCache>
                <c:ptCount val="5"/>
                <c:pt idx="0">
                  <c:v>Discover</c:v>
                </c:pt>
                <c:pt idx="1">
                  <c:v>Capitol One 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Card'!$G$4:$G$8</c:f>
              <c:numCache>
                <c:formatCode>"$"#,##0.00</c:formatCode>
                <c:ptCount val="5"/>
                <c:pt idx="0">
                  <c:v>1086.6666666666667</c:v>
                </c:pt>
                <c:pt idx="1">
                  <c:v>262.5</c:v>
                </c:pt>
                <c:pt idx="2">
                  <c:v>588.25</c:v>
                </c:pt>
                <c:pt idx="3">
                  <c:v>725</c:v>
                </c:pt>
                <c:pt idx="4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AB-494B-A701-19DCB5D11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4591592"/>
        <c:axId val="774585032"/>
      </c:barChart>
      <c:catAx>
        <c:axId val="774591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Cards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85032"/>
        <c:crosses val="autoZero"/>
        <c:auto val="1"/>
        <c:lblAlgn val="ctr"/>
        <c:lblOffset val="100"/>
        <c:noMultiLvlLbl val="0"/>
      </c:catAx>
      <c:valAx>
        <c:axId val="77458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915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28574</xdr:rowOff>
    </xdr:from>
    <xdr:to>
      <xdr:col>6</xdr:col>
      <xdr:colOff>933450</xdr:colOff>
      <xdr:row>22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5</xdr:col>
      <xdr:colOff>657225</xdr:colOff>
      <xdr:row>23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8C9A7-F1D8-3C1E-E76E-5EA227A20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823911</xdr:colOff>
      <xdr:row>9</xdr:row>
      <xdr:rowOff>4761</xdr:rowOff>
    </xdr:from>
    <xdr:to>
      <xdr:col>14</xdr:col>
      <xdr:colOff>209549</xdr:colOff>
      <xdr:row>29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2AD381-4F06-15A8-83F2-4202948A4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zoomScale="85" zoomScaleNormal="85" workbookViewId="0">
      <selection activeCell="D28" sqref="D28"/>
    </sheetView>
  </sheetViews>
  <sheetFormatPr defaultRowHeight="15" x14ac:dyDescent="0.25"/>
  <cols>
    <col min="1" max="1" width="17.28515625" customWidth="1"/>
    <col min="2" max="2" width="16.42578125" customWidth="1"/>
    <col min="3" max="3" width="14" style="19" bestFit="1" customWidth="1"/>
    <col min="4" max="8" width="17.140625" customWidth="1"/>
    <col min="9" max="9" width="11.28515625" customWidth="1"/>
    <col min="10" max="10" width="15.42578125" bestFit="1" customWidth="1"/>
    <col min="11" max="14" width="17.140625" customWidth="1"/>
    <col min="15" max="15" width="15.7109375" bestFit="1" customWidth="1"/>
    <col min="16" max="16" width="17.5703125" customWidth="1"/>
  </cols>
  <sheetData>
    <row r="1" spans="1:16" x14ac:dyDescent="0.25">
      <c r="A1" s="26" t="s">
        <v>0</v>
      </c>
      <c r="B1" s="26"/>
      <c r="C1" s="27" t="s">
        <v>195</v>
      </c>
      <c r="D1" s="28">
        <v>44669</v>
      </c>
      <c r="E1" s="28"/>
      <c r="F1" s="28"/>
      <c r="G1" s="28"/>
      <c r="H1" s="28"/>
      <c r="I1" s="26"/>
      <c r="J1" s="29"/>
      <c r="K1" s="28"/>
      <c r="L1" s="28"/>
      <c r="M1" s="28"/>
      <c r="N1" s="28"/>
      <c r="O1" s="29"/>
      <c r="P1" s="29"/>
    </row>
    <row r="2" spans="1:16" x14ac:dyDescent="0.25">
      <c r="A2" s="26"/>
      <c r="B2" s="26"/>
      <c r="C2" s="27"/>
      <c r="D2" s="26"/>
      <c r="E2" s="26"/>
      <c r="F2" s="26"/>
      <c r="G2" s="26"/>
      <c r="H2" s="26"/>
      <c r="I2" s="26"/>
      <c r="J2" s="29"/>
      <c r="K2" s="26"/>
      <c r="L2" s="26"/>
      <c r="M2" s="26"/>
      <c r="N2" s="26"/>
      <c r="O2" s="29"/>
      <c r="P2" s="29"/>
    </row>
    <row r="3" spans="1:16" x14ac:dyDescent="0.25">
      <c r="A3" s="30" t="s">
        <v>1</v>
      </c>
      <c r="B3" s="30" t="s">
        <v>2</v>
      </c>
      <c r="C3" s="31" t="s">
        <v>3</v>
      </c>
      <c r="D3" s="30" t="s">
        <v>4</v>
      </c>
      <c r="E3" s="30"/>
      <c r="F3" s="30"/>
      <c r="G3" s="30"/>
      <c r="H3" s="30"/>
      <c r="I3" s="30" t="s">
        <v>5</v>
      </c>
      <c r="J3" s="30" t="s">
        <v>196</v>
      </c>
      <c r="K3" s="30"/>
      <c r="L3" s="30"/>
      <c r="M3" s="30"/>
      <c r="N3" s="30"/>
      <c r="O3" s="29"/>
      <c r="P3" s="30" t="s">
        <v>123</v>
      </c>
    </row>
    <row r="4" spans="1:16" x14ac:dyDescent="0.25">
      <c r="A4" s="26" t="s">
        <v>6</v>
      </c>
      <c r="B4" s="26" t="s">
        <v>7</v>
      </c>
      <c r="C4" s="27">
        <v>10</v>
      </c>
      <c r="D4" s="26">
        <v>40</v>
      </c>
      <c r="E4" s="26">
        <v>40</v>
      </c>
      <c r="F4" s="26">
        <v>40</v>
      </c>
      <c r="G4" s="26">
        <v>40</v>
      </c>
      <c r="H4" s="26">
        <v>40</v>
      </c>
      <c r="I4" s="32">
        <f>C4*SUM(D4:H4)</f>
        <v>2000</v>
      </c>
      <c r="J4" s="33">
        <f t="shared" ref="J4:J14" si="0">IF(D4&gt;40,D4-40,0)</f>
        <v>0</v>
      </c>
      <c r="K4" s="33">
        <f t="shared" ref="K4:N14" si="1">IF(E4&gt;40,E4-40,0)</f>
        <v>0</v>
      </c>
      <c r="L4" s="33">
        <f t="shared" si="1"/>
        <v>0</v>
      </c>
      <c r="M4" s="33">
        <f t="shared" si="1"/>
        <v>0</v>
      </c>
      <c r="N4" s="33">
        <f t="shared" si="1"/>
        <v>0</v>
      </c>
      <c r="O4" s="34">
        <f>0.5*SUM(J4:N4)</f>
        <v>0</v>
      </c>
      <c r="P4" s="34">
        <f>I4+O4</f>
        <v>2000</v>
      </c>
    </row>
    <row r="5" spans="1:16" x14ac:dyDescent="0.25">
      <c r="A5" s="26" t="s">
        <v>8</v>
      </c>
      <c r="B5" s="26" t="s">
        <v>9</v>
      </c>
      <c r="C5" s="27">
        <v>15</v>
      </c>
      <c r="D5" s="26">
        <v>35</v>
      </c>
      <c r="E5" s="26">
        <v>35</v>
      </c>
      <c r="F5" s="26">
        <v>35</v>
      </c>
      <c r="G5" s="26">
        <v>35</v>
      </c>
      <c r="H5" s="26">
        <v>35</v>
      </c>
      <c r="I5" s="32">
        <f t="shared" ref="I5:I14" si="2">C5*SUM(D5:H5)</f>
        <v>2625</v>
      </c>
      <c r="J5" s="33">
        <f t="shared" si="0"/>
        <v>0</v>
      </c>
      <c r="K5" s="33">
        <f t="shared" si="1"/>
        <v>0</v>
      </c>
      <c r="L5" s="33">
        <f t="shared" si="1"/>
        <v>0</v>
      </c>
      <c r="M5" s="33">
        <f t="shared" si="1"/>
        <v>0</v>
      </c>
      <c r="N5" s="33">
        <f t="shared" si="1"/>
        <v>0</v>
      </c>
      <c r="O5" s="34">
        <f t="shared" ref="O5:O6" si="3">0.5*J5*$C5</f>
        <v>0</v>
      </c>
      <c r="P5" s="34">
        <f t="shared" ref="P5:P14" si="4">I5+O5</f>
        <v>2625</v>
      </c>
    </row>
    <row r="6" spans="1:16" x14ac:dyDescent="0.25">
      <c r="A6" s="26" t="s">
        <v>10</v>
      </c>
      <c r="B6" s="26" t="s">
        <v>11</v>
      </c>
      <c r="C6" s="27">
        <v>3.5</v>
      </c>
      <c r="D6" s="26">
        <v>30</v>
      </c>
      <c r="E6" s="26">
        <v>30</v>
      </c>
      <c r="F6" s="26">
        <v>30</v>
      </c>
      <c r="G6" s="26">
        <v>30</v>
      </c>
      <c r="H6" s="26">
        <v>30</v>
      </c>
      <c r="I6" s="32">
        <f t="shared" si="2"/>
        <v>525</v>
      </c>
      <c r="J6" s="33">
        <f t="shared" si="0"/>
        <v>0</v>
      </c>
      <c r="K6" s="33">
        <f t="shared" si="1"/>
        <v>0</v>
      </c>
      <c r="L6" s="33">
        <f t="shared" si="1"/>
        <v>0</v>
      </c>
      <c r="M6" s="33">
        <f t="shared" si="1"/>
        <v>0</v>
      </c>
      <c r="N6" s="33">
        <f t="shared" si="1"/>
        <v>0</v>
      </c>
      <c r="O6" s="34">
        <f t="shared" si="3"/>
        <v>0</v>
      </c>
      <c r="P6" s="34">
        <f t="shared" si="4"/>
        <v>525</v>
      </c>
    </row>
    <row r="7" spans="1:16" x14ac:dyDescent="0.25">
      <c r="A7" s="26" t="s">
        <v>12</v>
      </c>
      <c r="B7" s="26" t="s">
        <v>13</v>
      </c>
      <c r="C7" s="27">
        <v>20.100000000000001</v>
      </c>
      <c r="D7" s="26">
        <v>50</v>
      </c>
      <c r="E7" s="26">
        <v>50</v>
      </c>
      <c r="F7" s="26">
        <v>50</v>
      </c>
      <c r="G7" s="26">
        <v>50</v>
      </c>
      <c r="H7" s="26">
        <v>50</v>
      </c>
      <c r="I7" s="32">
        <f t="shared" si="2"/>
        <v>5025</v>
      </c>
      <c r="J7" s="33">
        <f t="shared" si="0"/>
        <v>10</v>
      </c>
      <c r="K7" s="33">
        <f t="shared" si="1"/>
        <v>10</v>
      </c>
      <c r="L7" s="33">
        <f t="shared" si="1"/>
        <v>10</v>
      </c>
      <c r="M7" s="33">
        <f t="shared" si="1"/>
        <v>10</v>
      </c>
      <c r="N7" s="33">
        <f t="shared" si="1"/>
        <v>10</v>
      </c>
      <c r="O7" s="34">
        <f>SUM(J7:N7)*C7*0.5</f>
        <v>502.50000000000006</v>
      </c>
      <c r="P7" s="34">
        <f t="shared" si="4"/>
        <v>5527.5</v>
      </c>
    </row>
    <row r="8" spans="1:16" x14ac:dyDescent="0.25">
      <c r="A8" s="26" t="s">
        <v>14</v>
      </c>
      <c r="B8" s="26" t="s">
        <v>15</v>
      </c>
      <c r="C8" s="27">
        <v>5.75</v>
      </c>
      <c r="D8" s="26">
        <v>55</v>
      </c>
      <c r="E8" s="26">
        <v>55</v>
      </c>
      <c r="F8" s="26">
        <v>55</v>
      </c>
      <c r="G8" s="26">
        <v>55</v>
      </c>
      <c r="H8" s="26">
        <v>55</v>
      </c>
      <c r="I8" s="32">
        <f t="shared" si="2"/>
        <v>1581.25</v>
      </c>
      <c r="J8" s="33">
        <f t="shared" si="0"/>
        <v>15</v>
      </c>
      <c r="K8" s="33">
        <f t="shared" si="1"/>
        <v>15</v>
      </c>
      <c r="L8" s="33">
        <f t="shared" si="1"/>
        <v>15</v>
      </c>
      <c r="M8" s="33">
        <f t="shared" si="1"/>
        <v>15</v>
      </c>
      <c r="N8" s="33">
        <f t="shared" si="1"/>
        <v>15</v>
      </c>
      <c r="O8" s="34">
        <f t="shared" ref="O8:O13" si="5">SUM(J8:N8)*C8*0.5</f>
        <v>215.625</v>
      </c>
      <c r="P8" s="34">
        <f t="shared" si="4"/>
        <v>1796.875</v>
      </c>
    </row>
    <row r="9" spans="1:16" x14ac:dyDescent="0.25">
      <c r="A9" s="26" t="s">
        <v>16</v>
      </c>
      <c r="B9" s="26" t="s">
        <v>17</v>
      </c>
      <c r="C9" s="27">
        <v>12</v>
      </c>
      <c r="D9" s="26">
        <v>45</v>
      </c>
      <c r="E9" s="26">
        <v>45</v>
      </c>
      <c r="F9" s="26">
        <v>45</v>
      </c>
      <c r="G9" s="26">
        <v>45</v>
      </c>
      <c r="H9" s="26">
        <v>45</v>
      </c>
      <c r="I9" s="32">
        <f t="shared" si="2"/>
        <v>2700</v>
      </c>
      <c r="J9" s="33">
        <f t="shared" si="0"/>
        <v>5</v>
      </c>
      <c r="K9" s="33">
        <f t="shared" si="1"/>
        <v>5</v>
      </c>
      <c r="L9" s="33">
        <f t="shared" si="1"/>
        <v>5</v>
      </c>
      <c r="M9" s="33">
        <f t="shared" si="1"/>
        <v>5</v>
      </c>
      <c r="N9" s="33">
        <f t="shared" si="1"/>
        <v>5</v>
      </c>
      <c r="O9" s="34">
        <f t="shared" si="5"/>
        <v>150</v>
      </c>
      <c r="P9" s="34">
        <f t="shared" si="4"/>
        <v>2850</v>
      </c>
    </row>
    <row r="10" spans="1:16" x14ac:dyDescent="0.25">
      <c r="A10" s="26" t="s">
        <v>18</v>
      </c>
      <c r="B10" s="26" t="s">
        <v>19</v>
      </c>
      <c r="C10" s="27">
        <v>6.55</v>
      </c>
      <c r="D10" s="26">
        <v>25</v>
      </c>
      <c r="E10" s="26">
        <v>25</v>
      </c>
      <c r="F10" s="26">
        <v>25</v>
      </c>
      <c r="G10" s="26">
        <v>25</v>
      </c>
      <c r="H10" s="26">
        <v>25</v>
      </c>
      <c r="I10" s="32">
        <f t="shared" si="2"/>
        <v>818.75</v>
      </c>
      <c r="J10" s="33">
        <f t="shared" si="0"/>
        <v>0</v>
      </c>
      <c r="K10" s="33">
        <f t="shared" si="1"/>
        <v>0</v>
      </c>
      <c r="L10" s="33">
        <f t="shared" si="1"/>
        <v>0</v>
      </c>
      <c r="M10" s="33">
        <f t="shared" si="1"/>
        <v>0</v>
      </c>
      <c r="N10" s="33">
        <f t="shared" si="1"/>
        <v>0</v>
      </c>
      <c r="O10" s="34">
        <f t="shared" si="5"/>
        <v>0</v>
      </c>
      <c r="P10" s="34">
        <f t="shared" si="4"/>
        <v>818.75</v>
      </c>
    </row>
    <row r="11" spans="1:16" x14ac:dyDescent="0.25">
      <c r="A11" s="26" t="s">
        <v>20</v>
      </c>
      <c r="B11" s="26" t="s">
        <v>21</v>
      </c>
      <c r="C11" s="27">
        <v>30</v>
      </c>
      <c r="D11" s="26">
        <v>29</v>
      </c>
      <c r="E11" s="26">
        <v>29</v>
      </c>
      <c r="F11" s="26">
        <v>29</v>
      </c>
      <c r="G11" s="26">
        <v>29</v>
      </c>
      <c r="H11" s="26">
        <v>29</v>
      </c>
      <c r="I11" s="32">
        <f t="shared" si="2"/>
        <v>4350</v>
      </c>
      <c r="J11" s="33">
        <f t="shared" si="0"/>
        <v>0</v>
      </c>
      <c r="K11" s="33">
        <f t="shared" si="1"/>
        <v>0</v>
      </c>
      <c r="L11" s="33">
        <f t="shared" si="1"/>
        <v>0</v>
      </c>
      <c r="M11" s="33">
        <f t="shared" si="1"/>
        <v>0</v>
      </c>
      <c r="N11" s="33">
        <f t="shared" si="1"/>
        <v>0</v>
      </c>
      <c r="O11" s="34">
        <f t="shared" si="5"/>
        <v>0</v>
      </c>
      <c r="P11" s="34">
        <f t="shared" si="4"/>
        <v>4350</v>
      </c>
    </row>
    <row r="12" spans="1:16" x14ac:dyDescent="0.25">
      <c r="A12" s="26" t="s">
        <v>22</v>
      </c>
      <c r="B12" s="26" t="s">
        <v>23</v>
      </c>
      <c r="C12" s="27">
        <v>75</v>
      </c>
      <c r="D12" s="26">
        <v>32</v>
      </c>
      <c r="E12" s="26">
        <v>32</v>
      </c>
      <c r="F12" s="26">
        <v>32</v>
      </c>
      <c r="G12" s="26">
        <v>32</v>
      </c>
      <c r="H12" s="26">
        <v>32</v>
      </c>
      <c r="I12" s="32">
        <f t="shared" si="2"/>
        <v>12000</v>
      </c>
      <c r="J12" s="33">
        <f t="shared" si="0"/>
        <v>0</v>
      </c>
      <c r="K12" s="33">
        <f t="shared" si="1"/>
        <v>0</v>
      </c>
      <c r="L12" s="33">
        <f t="shared" si="1"/>
        <v>0</v>
      </c>
      <c r="M12" s="33">
        <f t="shared" si="1"/>
        <v>0</v>
      </c>
      <c r="N12" s="33">
        <f t="shared" si="1"/>
        <v>0</v>
      </c>
      <c r="O12" s="34">
        <f t="shared" si="5"/>
        <v>0</v>
      </c>
      <c r="P12" s="34">
        <f t="shared" si="4"/>
        <v>12000</v>
      </c>
    </row>
    <row r="13" spans="1:16" x14ac:dyDescent="0.25">
      <c r="A13" s="26" t="s">
        <v>24</v>
      </c>
      <c r="B13" s="26" t="s">
        <v>25</v>
      </c>
      <c r="C13" s="27">
        <v>40</v>
      </c>
      <c r="D13" s="26">
        <v>44</v>
      </c>
      <c r="E13" s="26">
        <v>44</v>
      </c>
      <c r="F13" s="26">
        <v>44</v>
      </c>
      <c r="G13" s="26">
        <v>44</v>
      </c>
      <c r="H13" s="26">
        <v>44</v>
      </c>
      <c r="I13" s="32">
        <f t="shared" si="2"/>
        <v>8800</v>
      </c>
      <c r="J13" s="33">
        <f t="shared" si="0"/>
        <v>4</v>
      </c>
      <c r="K13" s="33">
        <f t="shared" si="1"/>
        <v>4</v>
      </c>
      <c r="L13" s="33">
        <f t="shared" si="1"/>
        <v>4</v>
      </c>
      <c r="M13" s="33">
        <f t="shared" si="1"/>
        <v>4</v>
      </c>
      <c r="N13" s="33">
        <f t="shared" si="1"/>
        <v>4</v>
      </c>
      <c r="O13" s="34">
        <f t="shared" si="5"/>
        <v>400</v>
      </c>
      <c r="P13" s="34">
        <f t="shared" si="4"/>
        <v>9200</v>
      </c>
    </row>
    <row r="14" spans="1:16" x14ac:dyDescent="0.25">
      <c r="A14" s="26" t="s">
        <v>26</v>
      </c>
      <c r="B14" s="26" t="s">
        <v>27</v>
      </c>
      <c r="C14" s="27">
        <v>25</v>
      </c>
      <c r="D14" s="26">
        <v>22</v>
      </c>
      <c r="E14" s="26">
        <v>22</v>
      </c>
      <c r="F14" s="26">
        <v>22</v>
      </c>
      <c r="G14" s="26">
        <v>22</v>
      </c>
      <c r="H14" s="26">
        <v>22</v>
      </c>
      <c r="I14" s="32">
        <f t="shared" si="2"/>
        <v>2750</v>
      </c>
      <c r="J14" s="33">
        <f t="shared" si="0"/>
        <v>0</v>
      </c>
      <c r="K14" s="33">
        <f t="shared" si="1"/>
        <v>0</v>
      </c>
      <c r="L14" s="33">
        <f t="shared" si="1"/>
        <v>0</v>
      </c>
      <c r="M14" s="33">
        <f t="shared" si="1"/>
        <v>0</v>
      </c>
      <c r="N14" s="33">
        <f t="shared" si="1"/>
        <v>0</v>
      </c>
      <c r="O14" s="34">
        <f t="shared" ref="O14" si="6">SUM(J14:N14)*$C$7*0.5</f>
        <v>0</v>
      </c>
      <c r="P14" s="34">
        <f t="shared" si="4"/>
        <v>2750</v>
      </c>
    </row>
    <row r="15" spans="1:16" x14ac:dyDescent="0.25">
      <c r="A15" s="26"/>
      <c r="B15" s="26"/>
      <c r="C15" s="27"/>
      <c r="D15" s="26"/>
      <c r="E15" s="26"/>
      <c r="F15" s="26"/>
      <c r="G15" s="26"/>
      <c r="H15" s="26"/>
      <c r="I15" s="26"/>
      <c r="J15" s="33"/>
      <c r="K15" s="26"/>
      <c r="L15" s="26"/>
      <c r="M15" s="26"/>
      <c r="N15" s="26"/>
      <c r="O15" s="34"/>
      <c r="P15" s="29"/>
    </row>
    <row r="16" spans="1:16" x14ac:dyDescent="0.25">
      <c r="A16" s="26" t="s">
        <v>28</v>
      </c>
      <c r="B16" s="26"/>
      <c r="C16" s="27">
        <f>MAX(C4:C14)</f>
        <v>75</v>
      </c>
      <c r="D16" s="35">
        <f t="shared" ref="D16:I16" si="7">MAX(D4:D14)</f>
        <v>55</v>
      </c>
      <c r="E16" s="35"/>
      <c r="F16" s="35"/>
      <c r="G16" s="35"/>
      <c r="H16" s="35"/>
      <c r="I16" s="27">
        <f t="shared" si="7"/>
        <v>12000</v>
      </c>
      <c r="J16" s="33"/>
      <c r="K16" s="35"/>
      <c r="L16" s="35"/>
      <c r="M16" s="35"/>
      <c r="N16" s="35"/>
      <c r="O16" s="34"/>
      <c r="P16" s="29"/>
    </row>
    <row r="17" spans="1:16" x14ac:dyDescent="0.25">
      <c r="A17" s="26" t="s">
        <v>29</v>
      </c>
      <c r="B17" s="26"/>
      <c r="C17" s="27">
        <f>MIN(C4:C14)</f>
        <v>3.5</v>
      </c>
      <c r="D17" s="35">
        <f t="shared" ref="D17:I17" si="8">MIN(D4:D14)</f>
        <v>22</v>
      </c>
      <c r="E17" s="35"/>
      <c r="F17" s="35"/>
      <c r="G17" s="35"/>
      <c r="H17" s="35"/>
      <c r="I17" s="27">
        <f t="shared" si="8"/>
        <v>525</v>
      </c>
      <c r="J17" s="33"/>
      <c r="K17" s="35"/>
      <c r="L17" s="35"/>
      <c r="M17" s="35"/>
      <c r="N17" s="35"/>
      <c r="O17" s="34"/>
      <c r="P17" s="29"/>
    </row>
    <row r="18" spans="1:16" x14ac:dyDescent="0.25">
      <c r="A18" s="26" t="s">
        <v>30</v>
      </c>
      <c r="B18" s="26"/>
      <c r="C18" s="27">
        <f>AVERAGE(C4:C14)</f>
        <v>22.081818181818178</v>
      </c>
      <c r="D18" s="35">
        <f t="shared" ref="D18:I18" si="9">AVERAGE(D4:D14)</f>
        <v>37</v>
      </c>
      <c r="E18" s="35"/>
      <c r="F18" s="35"/>
      <c r="G18" s="35"/>
      <c r="H18" s="35"/>
      <c r="I18" s="27">
        <f t="shared" si="9"/>
        <v>3925</v>
      </c>
      <c r="J18" s="33"/>
      <c r="K18" s="35"/>
      <c r="L18" s="35"/>
      <c r="M18" s="35"/>
      <c r="N18" s="35"/>
      <c r="O18" s="37" t="s">
        <v>197</v>
      </c>
      <c r="P18" s="38" t="s">
        <v>198</v>
      </c>
    </row>
    <row r="19" spans="1:16" x14ac:dyDescent="0.25">
      <c r="A19" s="26" t="s">
        <v>31</v>
      </c>
      <c r="B19" s="26"/>
      <c r="C19" s="27">
        <f>SUM(C4:C14)</f>
        <v>242.89999999999998</v>
      </c>
      <c r="D19" s="35">
        <f t="shared" ref="D19:O19" si="10">SUM(D4:D14)</f>
        <v>407</v>
      </c>
      <c r="E19" s="35"/>
      <c r="F19" s="35"/>
      <c r="G19" s="35"/>
      <c r="H19" s="35"/>
      <c r="I19" s="27">
        <f t="shared" si="10"/>
        <v>43175</v>
      </c>
      <c r="J19" s="36">
        <f t="shared" si="10"/>
        <v>34</v>
      </c>
      <c r="K19" s="35"/>
      <c r="L19" s="35"/>
      <c r="M19" s="35"/>
      <c r="N19" s="35"/>
      <c r="O19" s="27">
        <f t="shared" si="10"/>
        <v>1268.125</v>
      </c>
      <c r="P19" s="39">
        <f>SUM(O19+I19)</f>
        <v>44443.125</v>
      </c>
    </row>
    <row r="22" spans="1:16" x14ac:dyDescent="0.25">
      <c r="B22" s="40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Q35" sqref="Q35"/>
    </sheetView>
  </sheetViews>
  <sheetFormatPr defaultRowHeight="15" x14ac:dyDescent="0.25"/>
  <cols>
    <col min="2" max="2" width="12.85546875" style="23" customWidth="1"/>
    <col min="3" max="3" width="16.28515625" style="25" customWidth="1"/>
    <col min="4" max="4" width="14.85546875" customWidth="1"/>
    <col min="5" max="5" width="16.140625" style="23" customWidth="1"/>
    <col min="6" max="6" width="18.5703125" customWidth="1"/>
    <col min="7" max="7" width="17.28515625" style="21" customWidth="1"/>
  </cols>
  <sheetData>
    <row r="1" spans="1:7" x14ac:dyDescent="0.25">
      <c r="A1" s="1"/>
      <c r="B1" s="22"/>
      <c r="C1" s="24"/>
      <c r="D1" s="1"/>
      <c r="E1" s="22"/>
      <c r="F1" s="1"/>
      <c r="G1" s="20"/>
    </row>
    <row r="2" spans="1:7" x14ac:dyDescent="0.25">
      <c r="A2" s="1"/>
      <c r="B2" s="22" t="s">
        <v>32</v>
      </c>
      <c r="C2" s="24" t="s">
        <v>33</v>
      </c>
      <c r="D2" s="1" t="s">
        <v>34</v>
      </c>
      <c r="E2" s="22" t="s">
        <v>35</v>
      </c>
      <c r="F2" s="1" t="s">
        <v>36</v>
      </c>
      <c r="G2" s="20" t="s">
        <v>37</v>
      </c>
    </row>
    <row r="3" spans="1:7" x14ac:dyDescent="0.25">
      <c r="A3" s="1" t="s">
        <v>38</v>
      </c>
      <c r="B3" s="22">
        <v>20000</v>
      </c>
      <c r="C3" s="24">
        <v>6.0999999999999999E-2</v>
      </c>
      <c r="D3" s="1">
        <v>12</v>
      </c>
      <c r="E3" s="22">
        <f>B3*C3</f>
        <v>1220</v>
      </c>
      <c r="F3" s="22">
        <f>E3+B3</f>
        <v>21220</v>
      </c>
      <c r="G3" s="20">
        <f>F3/12</f>
        <v>1768.3333333333333</v>
      </c>
    </row>
    <row r="4" spans="1:7" x14ac:dyDescent="0.25">
      <c r="A4" s="1" t="s">
        <v>39</v>
      </c>
      <c r="B4" s="22">
        <v>15000</v>
      </c>
      <c r="C4" s="24">
        <v>5.3999999999999999E-2</v>
      </c>
      <c r="D4" s="1">
        <v>12</v>
      </c>
      <c r="E4" s="22">
        <f t="shared" ref="E4:E6" si="0">B4*C4</f>
        <v>810</v>
      </c>
      <c r="F4" s="22">
        <f t="shared" ref="F4:F6" si="1">E4+B4</f>
        <v>15810</v>
      </c>
      <c r="G4" s="20">
        <f t="shared" ref="G4:G6" si="2">F4/12</f>
        <v>1317.5</v>
      </c>
    </row>
    <row r="5" spans="1:7" x14ac:dyDescent="0.25">
      <c r="A5" s="1" t="s">
        <v>40</v>
      </c>
      <c r="B5" s="22">
        <v>10000</v>
      </c>
      <c r="C5" s="24">
        <v>2.5000000000000001E-2</v>
      </c>
      <c r="D5" s="1">
        <v>12</v>
      </c>
      <c r="E5" s="22">
        <f t="shared" si="0"/>
        <v>250</v>
      </c>
      <c r="F5" s="22">
        <f t="shared" si="1"/>
        <v>10250</v>
      </c>
      <c r="G5" s="20">
        <f t="shared" si="2"/>
        <v>854.16666666666663</v>
      </c>
    </row>
    <row r="6" spans="1:7" x14ac:dyDescent="0.25">
      <c r="A6" s="1" t="s">
        <v>41</v>
      </c>
      <c r="B6" s="22">
        <v>60000</v>
      </c>
      <c r="C6" s="24">
        <v>0.246</v>
      </c>
      <c r="D6" s="1">
        <v>12</v>
      </c>
      <c r="E6" s="22">
        <f t="shared" si="0"/>
        <v>14760</v>
      </c>
      <c r="F6" s="22">
        <f t="shared" si="1"/>
        <v>74760</v>
      </c>
      <c r="G6" s="20">
        <f t="shared" si="2"/>
        <v>6230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0925-4B3E-4CB3-9FF6-D992D95D5CAB}">
  <dimension ref="A1:D21"/>
  <sheetViews>
    <sheetView workbookViewId="0">
      <selection activeCell="D19" sqref="D19"/>
    </sheetView>
  </sheetViews>
  <sheetFormatPr defaultColWidth="9" defaultRowHeight="15" x14ac:dyDescent="0.25"/>
  <cols>
    <col min="1" max="1" width="20" bestFit="1" customWidth="1"/>
    <col min="2" max="2" width="4.42578125" bestFit="1" customWidth="1"/>
    <col min="3" max="3" width="6.7109375" bestFit="1" customWidth="1"/>
    <col min="4" max="4" width="13.28515625" bestFit="1" customWidth="1"/>
  </cols>
  <sheetData>
    <row r="1" spans="1:4" x14ac:dyDescent="0.25">
      <c r="A1" s="43" t="s">
        <v>216</v>
      </c>
    </row>
    <row r="2" spans="1:4" s="40" customFormat="1" x14ac:dyDescent="0.25">
      <c r="A2" s="44" t="s">
        <v>200</v>
      </c>
      <c r="B2" s="44" t="s">
        <v>201</v>
      </c>
      <c r="C2" s="44" t="s">
        <v>202</v>
      </c>
      <c r="D2" s="44" t="s">
        <v>215</v>
      </c>
    </row>
    <row r="3" spans="1:4" x14ac:dyDescent="0.25">
      <c r="A3" s="29" t="s">
        <v>203</v>
      </c>
      <c r="B3" s="29">
        <v>12</v>
      </c>
      <c r="C3" s="29">
        <v>85</v>
      </c>
      <c r="D3" s="29" t="s">
        <v>214</v>
      </c>
    </row>
    <row r="4" spans="1:4" x14ac:dyDescent="0.25">
      <c r="A4" s="29" t="s">
        <v>204</v>
      </c>
      <c r="B4" s="29">
        <v>11</v>
      </c>
      <c r="C4" s="29">
        <v>72</v>
      </c>
      <c r="D4" s="29" t="s">
        <v>214</v>
      </c>
    </row>
    <row r="5" spans="1:4" x14ac:dyDescent="0.25">
      <c r="A5" s="29" t="s">
        <v>205</v>
      </c>
      <c r="B5" s="29">
        <v>13</v>
      </c>
      <c r="C5" s="29">
        <v>60</v>
      </c>
      <c r="D5" s="29" t="s">
        <v>214</v>
      </c>
    </row>
    <row r="6" spans="1:4" x14ac:dyDescent="0.25">
      <c r="A6" s="29" t="s">
        <v>206</v>
      </c>
      <c r="B6" s="29">
        <v>12</v>
      </c>
      <c r="C6" s="29">
        <v>95</v>
      </c>
      <c r="D6" s="29" t="s">
        <v>214</v>
      </c>
    </row>
    <row r="7" spans="1:4" x14ac:dyDescent="0.25">
      <c r="A7" s="29" t="s">
        <v>207</v>
      </c>
      <c r="B7" s="29">
        <v>14</v>
      </c>
      <c r="C7" s="29">
        <v>88</v>
      </c>
      <c r="D7" s="29" t="s">
        <v>214</v>
      </c>
    </row>
    <row r="8" spans="1:4" x14ac:dyDescent="0.25">
      <c r="A8" s="29" t="s">
        <v>208</v>
      </c>
      <c r="B8" s="29">
        <v>12</v>
      </c>
      <c r="C8" s="29">
        <v>99</v>
      </c>
      <c r="D8" s="29" t="s">
        <v>214</v>
      </c>
    </row>
    <row r="9" spans="1:4" x14ac:dyDescent="0.25">
      <c r="A9" s="29" t="s">
        <v>209</v>
      </c>
      <c r="B9" s="29">
        <v>11</v>
      </c>
      <c r="C9" s="29">
        <v>75</v>
      </c>
      <c r="D9" s="29" t="s">
        <v>214</v>
      </c>
    </row>
    <row r="10" spans="1:4" x14ac:dyDescent="0.25">
      <c r="A10" s="29" t="s">
        <v>210</v>
      </c>
      <c r="B10" s="29">
        <v>13</v>
      </c>
      <c r="C10" s="29">
        <v>100</v>
      </c>
      <c r="D10" s="29" t="s">
        <v>214</v>
      </c>
    </row>
    <row r="11" spans="1:4" x14ac:dyDescent="0.25">
      <c r="A11" s="29" t="s">
        <v>211</v>
      </c>
      <c r="B11" s="29">
        <v>13</v>
      </c>
      <c r="C11" s="29">
        <v>75</v>
      </c>
      <c r="D11" s="29" t="s">
        <v>214</v>
      </c>
    </row>
    <row r="12" spans="1:4" x14ac:dyDescent="0.25">
      <c r="A12" s="29" t="s">
        <v>212</v>
      </c>
      <c r="B12" s="29">
        <v>15</v>
      </c>
      <c r="C12" s="29">
        <v>85</v>
      </c>
      <c r="D12" s="29" t="s">
        <v>214</v>
      </c>
    </row>
    <row r="13" spans="1:4" x14ac:dyDescent="0.25">
      <c r="A13" s="29" t="s">
        <v>213</v>
      </c>
      <c r="B13" s="29">
        <v>11</v>
      </c>
      <c r="C13" s="29">
        <v>85</v>
      </c>
      <c r="D13" s="29" t="s">
        <v>214</v>
      </c>
    </row>
    <row r="16" spans="1:4" x14ac:dyDescent="0.25">
      <c r="A16" s="44" t="s">
        <v>219</v>
      </c>
      <c r="B16" s="29">
        <f>MIN(B3:B13)</f>
        <v>11</v>
      </c>
    </row>
    <row r="17" spans="1:2" x14ac:dyDescent="0.25">
      <c r="A17" s="44" t="s">
        <v>220</v>
      </c>
      <c r="B17" s="29">
        <f>MAX(C3:C13)</f>
        <v>100</v>
      </c>
    </row>
    <row r="18" spans="1:2" x14ac:dyDescent="0.25">
      <c r="A18" s="44" t="s">
        <v>221</v>
      </c>
      <c r="B18" s="29">
        <f>AVERAGE(C3:C13)</f>
        <v>83.545454545454547</v>
      </c>
    </row>
    <row r="19" spans="1:2" x14ac:dyDescent="0.25">
      <c r="A19" s="44" t="s">
        <v>222</v>
      </c>
      <c r="B19" s="29">
        <f>MODE(C3:C13)</f>
        <v>85</v>
      </c>
    </row>
    <row r="20" spans="1:2" x14ac:dyDescent="0.25">
      <c r="A20" s="44" t="s">
        <v>218</v>
      </c>
      <c r="B20" s="29">
        <f>MEDIAN(B3:B13)</f>
        <v>12</v>
      </c>
    </row>
    <row r="21" spans="1:2" x14ac:dyDescent="0.25">
      <c r="A21" s="44" t="s">
        <v>217</v>
      </c>
      <c r="B21" s="29">
        <f>COUNTA(A3:A13)</f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4326-50C8-474C-BBE5-B6945F614496}">
  <dimension ref="A1:G8"/>
  <sheetViews>
    <sheetView tabSelected="1" workbookViewId="0">
      <selection activeCell="L6" sqref="L6"/>
    </sheetView>
  </sheetViews>
  <sheetFormatPr defaultRowHeight="15" x14ac:dyDescent="0.25"/>
  <cols>
    <col min="1" max="1" width="16.140625" bestFit="1" customWidth="1"/>
    <col min="2" max="2" width="9.140625" style="23" bestFit="1" customWidth="1"/>
    <col min="3" max="3" width="12.85546875" style="25" bestFit="1" customWidth="1"/>
    <col min="4" max="4" width="7.85546875" bestFit="1" customWidth="1"/>
    <col min="5" max="5" width="12.7109375" style="23" bestFit="1" customWidth="1"/>
    <col min="6" max="6" width="18.28515625" style="23" bestFit="1" customWidth="1"/>
    <col min="7" max="7" width="17" style="23" bestFit="1" customWidth="1"/>
  </cols>
  <sheetData>
    <row r="1" spans="1:7" x14ac:dyDescent="0.25">
      <c r="A1" s="43" t="s">
        <v>223</v>
      </c>
    </row>
    <row r="3" spans="1:7" s="40" customFormat="1" x14ac:dyDescent="0.25">
      <c r="A3" s="44" t="s">
        <v>224</v>
      </c>
      <c r="B3" s="45" t="s">
        <v>225</v>
      </c>
      <c r="C3" s="46" t="s">
        <v>226</v>
      </c>
      <c r="D3" s="44" t="s">
        <v>227</v>
      </c>
      <c r="E3" s="45" t="s">
        <v>228</v>
      </c>
      <c r="F3" s="45" t="s">
        <v>229</v>
      </c>
      <c r="G3" s="45" t="s">
        <v>37</v>
      </c>
    </row>
    <row r="4" spans="1:7" x14ac:dyDescent="0.25">
      <c r="A4" s="44" t="s">
        <v>230</v>
      </c>
      <c r="B4" s="47">
        <v>2000</v>
      </c>
      <c r="C4" s="48">
        <v>0.21</v>
      </c>
      <c r="D4" s="29">
        <v>3</v>
      </c>
      <c r="E4" s="47">
        <f>SUM(B4*C4)*3</f>
        <v>1260</v>
      </c>
      <c r="F4" s="47">
        <f>SUM(E4+B4)</f>
        <v>3260</v>
      </c>
      <c r="G4" s="47">
        <f>SUM(F4/3)</f>
        <v>1086.6666666666667</v>
      </c>
    </row>
    <row r="5" spans="1:7" x14ac:dyDescent="0.25">
      <c r="A5" s="44" t="s">
        <v>231</v>
      </c>
      <c r="B5" s="47">
        <v>450</v>
      </c>
      <c r="C5" s="48">
        <v>0.25</v>
      </c>
      <c r="D5" s="29">
        <v>3</v>
      </c>
      <c r="E5" s="47">
        <f t="shared" ref="E5:E8" si="0">SUM(B5*C5)*3</f>
        <v>337.5</v>
      </c>
      <c r="F5" s="47">
        <f t="shared" ref="F5:F8" si="1">SUM(E5+B5)</f>
        <v>787.5</v>
      </c>
      <c r="G5" s="47">
        <f t="shared" ref="G5:G8" si="2">SUM(F5/3)</f>
        <v>262.5</v>
      </c>
    </row>
    <row r="6" spans="1:7" x14ac:dyDescent="0.25">
      <c r="A6" s="44" t="s">
        <v>232</v>
      </c>
      <c r="B6" s="47">
        <v>975</v>
      </c>
      <c r="C6" s="48">
        <v>0.27</v>
      </c>
      <c r="D6" s="29">
        <v>3</v>
      </c>
      <c r="E6" s="47">
        <f t="shared" si="0"/>
        <v>789.75</v>
      </c>
      <c r="F6" s="47">
        <f t="shared" si="1"/>
        <v>1764.75</v>
      </c>
      <c r="G6" s="47">
        <f t="shared" si="2"/>
        <v>588.25</v>
      </c>
    </row>
    <row r="7" spans="1:7" x14ac:dyDescent="0.25">
      <c r="A7" s="44" t="s">
        <v>233</v>
      </c>
      <c r="B7" s="47">
        <v>1500</v>
      </c>
      <c r="C7" s="48">
        <v>0.15</v>
      </c>
      <c r="D7" s="29">
        <v>3</v>
      </c>
      <c r="E7" s="47">
        <f t="shared" si="0"/>
        <v>675</v>
      </c>
      <c r="F7" s="47">
        <f t="shared" si="1"/>
        <v>2175</v>
      </c>
      <c r="G7" s="47">
        <f t="shared" si="2"/>
        <v>725</v>
      </c>
    </row>
    <row r="8" spans="1:7" x14ac:dyDescent="0.25">
      <c r="A8" s="44" t="s">
        <v>234</v>
      </c>
      <c r="B8" s="47">
        <v>780</v>
      </c>
      <c r="C8" s="48">
        <v>0.25</v>
      </c>
      <c r="D8" s="29">
        <v>3</v>
      </c>
      <c r="E8" s="47">
        <f t="shared" si="0"/>
        <v>585</v>
      </c>
      <c r="F8" s="47">
        <f t="shared" si="1"/>
        <v>1365</v>
      </c>
      <c r="G8" s="47">
        <f t="shared" si="2"/>
        <v>455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0"/>
  <sheetViews>
    <sheetView workbookViewId="0">
      <selection activeCell="A13" sqref="A13:E13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10.28515625" bestFit="1" customWidth="1"/>
    <col min="4" max="4" width="37.140625" bestFit="1" customWidth="1"/>
    <col min="5" max="5" width="14.85546875" bestFit="1" customWidth="1"/>
    <col min="6" max="6" width="15.85546875" bestFit="1" customWidth="1"/>
    <col min="7" max="7" width="10.140625" bestFit="1" customWidth="1"/>
    <col min="8" max="8" width="17" bestFit="1" customWidth="1"/>
    <col min="9" max="9" width="37.140625" bestFit="1" customWidth="1"/>
    <col min="10" max="10" width="7.7109375" bestFit="1" customWidth="1"/>
    <col min="11" max="11" width="8.42578125" bestFit="1" customWidth="1"/>
    <col min="12" max="13" width="8.7109375" bestFit="1" customWidth="1"/>
  </cols>
  <sheetData>
    <row r="1" spans="1:14" ht="15.75" x14ac:dyDescent="0.25">
      <c r="A1" s="42" t="s">
        <v>42</v>
      </c>
      <c r="B1" s="42"/>
      <c r="C1" s="42"/>
      <c r="D1" s="42"/>
      <c r="E1" s="2"/>
      <c r="F1" s="42" t="s">
        <v>43</v>
      </c>
      <c r="G1" s="42"/>
      <c r="H1" s="42"/>
      <c r="I1" s="42"/>
      <c r="J1" s="2"/>
      <c r="K1" s="2"/>
      <c r="L1" s="2"/>
      <c r="M1" s="2"/>
      <c r="N1" s="2"/>
    </row>
    <row r="2" spans="1:14" ht="15.75" x14ac:dyDescent="0.25">
      <c r="A2" s="3" t="s">
        <v>44</v>
      </c>
      <c r="B2" s="3" t="s">
        <v>45</v>
      </c>
      <c r="C2" s="3" t="s">
        <v>46</v>
      </c>
      <c r="D2" s="3" t="s">
        <v>47</v>
      </c>
      <c r="E2" s="2"/>
      <c r="F2" s="3" t="s">
        <v>44</v>
      </c>
      <c r="G2" s="3" t="s">
        <v>45</v>
      </c>
      <c r="H2" s="3" t="s">
        <v>46</v>
      </c>
      <c r="I2" s="3" t="s">
        <v>47</v>
      </c>
      <c r="J2" s="2"/>
      <c r="K2" s="2"/>
      <c r="L2" s="2"/>
      <c r="M2" s="2"/>
      <c r="N2" s="2"/>
    </row>
    <row r="3" spans="1:14" ht="15.75" x14ac:dyDescent="0.25">
      <c r="A3" s="3" t="s">
        <v>48</v>
      </c>
      <c r="B3" s="3" t="s">
        <v>49</v>
      </c>
      <c r="C3" s="3">
        <v>45</v>
      </c>
      <c r="D3" s="3"/>
      <c r="E3" s="2"/>
      <c r="F3" s="3" t="s">
        <v>48</v>
      </c>
      <c r="G3" s="3" t="s">
        <v>49</v>
      </c>
      <c r="H3" s="3">
        <v>45</v>
      </c>
      <c r="I3" s="3"/>
      <c r="J3" s="2"/>
      <c r="K3" s="2"/>
      <c r="L3" s="2"/>
      <c r="M3" s="2"/>
      <c r="N3" s="2"/>
    </row>
    <row r="4" spans="1:14" ht="15.75" x14ac:dyDescent="0.25">
      <c r="A4" s="3" t="s">
        <v>50</v>
      </c>
      <c r="B4" s="3" t="s">
        <v>49</v>
      </c>
      <c r="C4" s="3">
        <v>60</v>
      </c>
      <c r="D4" s="3"/>
      <c r="E4" s="2"/>
      <c r="F4" s="3" t="s">
        <v>50</v>
      </c>
      <c r="G4" s="3" t="s">
        <v>49</v>
      </c>
      <c r="H4" s="3">
        <v>60</v>
      </c>
      <c r="I4" s="3"/>
      <c r="J4" s="2"/>
      <c r="K4" s="2"/>
      <c r="L4" s="2"/>
      <c r="M4" s="2"/>
      <c r="N4" s="2"/>
    </row>
    <row r="5" spans="1:14" ht="15.75" x14ac:dyDescent="0.25">
      <c r="A5" s="3" t="s">
        <v>51</v>
      </c>
      <c r="B5" s="3" t="s">
        <v>49</v>
      </c>
      <c r="C5" s="3">
        <v>80</v>
      </c>
      <c r="D5" s="3"/>
      <c r="E5" s="2"/>
      <c r="F5" s="3" t="s">
        <v>51</v>
      </c>
      <c r="G5" s="3" t="s">
        <v>49</v>
      </c>
      <c r="H5" s="3">
        <v>80</v>
      </c>
      <c r="I5" s="3"/>
      <c r="J5" s="2"/>
      <c r="K5" s="2"/>
      <c r="L5" s="2"/>
      <c r="M5" s="2"/>
      <c r="N5" s="2"/>
    </row>
    <row r="6" spans="1:14" ht="15.75" x14ac:dyDescent="0.25">
      <c r="A6" s="3" t="s">
        <v>52</v>
      </c>
      <c r="B6" s="3" t="s">
        <v>53</v>
      </c>
      <c r="C6" s="3">
        <v>65</v>
      </c>
      <c r="D6" s="3"/>
      <c r="E6" s="2"/>
      <c r="F6" s="3" t="s">
        <v>52</v>
      </c>
      <c r="G6" s="3" t="s">
        <v>53</v>
      </c>
      <c r="H6" s="3">
        <v>65</v>
      </c>
      <c r="I6" s="3"/>
      <c r="J6" s="2"/>
      <c r="K6" s="2"/>
      <c r="L6" s="2"/>
      <c r="M6" s="2"/>
      <c r="N6" s="2"/>
    </row>
    <row r="7" spans="1:14" ht="15.75" x14ac:dyDescent="0.25">
      <c r="A7" s="3" t="s">
        <v>54</v>
      </c>
      <c r="B7" s="3" t="s">
        <v>53</v>
      </c>
      <c r="C7" s="3">
        <v>80</v>
      </c>
      <c r="D7" s="3"/>
      <c r="E7" s="2"/>
      <c r="F7" s="3" t="s">
        <v>54</v>
      </c>
      <c r="G7" s="3" t="s">
        <v>53</v>
      </c>
      <c r="H7" s="3">
        <v>80</v>
      </c>
      <c r="I7" s="3"/>
      <c r="J7" s="2"/>
      <c r="K7" s="2"/>
      <c r="L7" s="2"/>
      <c r="M7" s="2"/>
      <c r="N7" s="2"/>
    </row>
    <row r="8" spans="1:14" ht="15.75" x14ac:dyDescent="0.25">
      <c r="A8" s="3" t="s">
        <v>55</v>
      </c>
      <c r="B8" s="3" t="s">
        <v>53</v>
      </c>
      <c r="C8" s="3">
        <v>100</v>
      </c>
      <c r="D8" s="3"/>
      <c r="E8" s="2"/>
      <c r="F8" s="3" t="s">
        <v>55</v>
      </c>
      <c r="G8" s="3" t="s">
        <v>53</v>
      </c>
      <c r="H8" s="3">
        <v>100</v>
      </c>
      <c r="I8" s="3"/>
      <c r="J8" s="2"/>
      <c r="K8" s="2"/>
      <c r="L8" s="2"/>
      <c r="M8" s="2"/>
      <c r="N8" s="2"/>
    </row>
    <row r="9" spans="1:14" ht="15.75" x14ac:dyDescent="0.25">
      <c r="A9" s="3" t="s">
        <v>56</v>
      </c>
      <c r="B9" s="3" t="s">
        <v>57</v>
      </c>
      <c r="C9" s="3">
        <v>43</v>
      </c>
      <c r="D9" s="3"/>
      <c r="E9" s="2"/>
      <c r="F9" s="3" t="s">
        <v>56</v>
      </c>
      <c r="G9" s="3" t="s">
        <v>57</v>
      </c>
      <c r="H9" s="3">
        <v>43</v>
      </c>
      <c r="I9" s="3"/>
      <c r="J9" s="2"/>
      <c r="K9" s="2"/>
      <c r="L9" s="2"/>
      <c r="M9" s="2"/>
      <c r="N9" s="2"/>
    </row>
    <row r="10" spans="1:14" ht="15.75" x14ac:dyDescent="0.25">
      <c r="A10" s="3" t="s">
        <v>58</v>
      </c>
      <c r="B10" s="3" t="s">
        <v>57</v>
      </c>
      <c r="C10" s="3">
        <v>58</v>
      </c>
      <c r="D10" s="3"/>
      <c r="E10" s="2"/>
      <c r="F10" s="3" t="s">
        <v>58</v>
      </c>
      <c r="G10" s="3" t="s">
        <v>57</v>
      </c>
      <c r="H10" s="3">
        <v>58</v>
      </c>
      <c r="I10" s="3"/>
      <c r="J10" s="2"/>
      <c r="K10" s="2"/>
      <c r="L10" s="2"/>
      <c r="M10" s="2"/>
      <c r="N10" s="2"/>
    </row>
    <row r="11" spans="1:14" ht="15.75" x14ac:dyDescent="0.25">
      <c r="A11" s="3" t="s">
        <v>59</v>
      </c>
      <c r="B11" s="3" t="s">
        <v>57</v>
      </c>
      <c r="C11" s="3">
        <v>78</v>
      </c>
      <c r="D11" s="3"/>
      <c r="E11" s="2"/>
      <c r="F11" s="3" t="s">
        <v>59</v>
      </c>
      <c r="G11" s="3" t="s">
        <v>57</v>
      </c>
      <c r="H11" s="3">
        <v>78</v>
      </c>
      <c r="I11" s="3"/>
      <c r="J11" s="2"/>
      <c r="K11" s="2"/>
      <c r="L11" s="2"/>
      <c r="M11" s="2"/>
      <c r="N11" s="2"/>
    </row>
    <row r="12" spans="1:14" ht="15.75" x14ac:dyDescent="0.25">
      <c r="A12" s="2" t="s">
        <v>60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x14ac:dyDescent="0.25">
      <c r="A13" s="41" t="s">
        <v>61</v>
      </c>
      <c r="B13" s="41"/>
      <c r="C13" s="41"/>
      <c r="D13" s="41"/>
      <c r="E13" s="41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3" t="s">
        <v>44</v>
      </c>
      <c r="B14" s="3" t="s">
        <v>45</v>
      </c>
      <c r="C14" s="4" t="s">
        <v>46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x14ac:dyDescent="0.25">
      <c r="A15" s="3" t="s">
        <v>48</v>
      </c>
      <c r="B15" s="3" t="s">
        <v>49</v>
      </c>
      <c r="C15" s="4">
        <v>45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x14ac:dyDescent="0.25">
      <c r="A16" s="3" t="s">
        <v>50</v>
      </c>
      <c r="B16" s="3" t="s">
        <v>49</v>
      </c>
      <c r="C16" s="4">
        <v>60</v>
      </c>
      <c r="D16" s="6" t="s">
        <v>62</v>
      </c>
      <c r="E16" s="6" t="s">
        <v>63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ht="15.75" x14ac:dyDescent="0.25">
      <c r="A17" s="3" t="s">
        <v>51</v>
      </c>
      <c r="B17" s="3" t="s">
        <v>49</v>
      </c>
      <c r="C17" s="4">
        <v>80</v>
      </c>
      <c r="D17" s="7" t="s">
        <v>49</v>
      </c>
      <c r="E17" s="3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x14ac:dyDescent="0.25">
      <c r="A18" s="3" t="s">
        <v>52</v>
      </c>
      <c r="B18" s="3" t="s">
        <v>53</v>
      </c>
      <c r="C18" s="4">
        <v>65</v>
      </c>
      <c r="D18" s="7" t="s">
        <v>53</v>
      </c>
      <c r="E18" s="3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x14ac:dyDescent="0.25">
      <c r="A19" s="3" t="s">
        <v>54</v>
      </c>
      <c r="B19" s="3" t="s">
        <v>53</v>
      </c>
      <c r="C19" s="4">
        <v>80</v>
      </c>
      <c r="D19" s="7" t="s">
        <v>57</v>
      </c>
      <c r="E19" s="3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x14ac:dyDescent="0.25">
      <c r="A20" s="3" t="s">
        <v>55</v>
      </c>
      <c r="B20" s="3" t="s">
        <v>53</v>
      </c>
      <c r="C20" s="4">
        <v>100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x14ac:dyDescent="0.25">
      <c r="A21" s="3" t="s">
        <v>56</v>
      </c>
      <c r="B21" s="3" t="s">
        <v>57</v>
      </c>
      <c r="C21" s="4">
        <v>43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x14ac:dyDescent="0.25">
      <c r="A22" s="3" t="s">
        <v>58</v>
      </c>
      <c r="B22" s="3" t="s">
        <v>57</v>
      </c>
      <c r="C22" s="4">
        <v>58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x14ac:dyDescent="0.25">
      <c r="A23" s="3" t="s">
        <v>59</v>
      </c>
      <c r="B23" s="3" t="s">
        <v>57</v>
      </c>
      <c r="C23" s="4">
        <v>78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x14ac:dyDescent="0.25">
      <c r="A25" s="41" t="s">
        <v>64</v>
      </c>
      <c r="B25" s="41"/>
      <c r="C25" s="41"/>
      <c r="D25" s="41"/>
      <c r="E25" s="41"/>
      <c r="F25" s="41"/>
      <c r="G25" s="41"/>
      <c r="H25" s="41"/>
      <c r="I25" s="41"/>
      <c r="J25" s="2"/>
      <c r="K25" s="2"/>
      <c r="L25" s="2"/>
      <c r="M25" s="2"/>
      <c r="N25" s="2"/>
    </row>
    <row r="26" spans="1:14" ht="15.75" x14ac:dyDescent="0.25">
      <c r="A26" s="3" t="s">
        <v>44</v>
      </c>
      <c r="B26" s="3" t="s">
        <v>45</v>
      </c>
      <c r="C26" s="3" t="s">
        <v>65</v>
      </c>
      <c r="D26" s="3" t="s">
        <v>66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x14ac:dyDescent="0.25">
      <c r="A27" s="3" t="s">
        <v>67</v>
      </c>
      <c r="B27" s="3" t="s">
        <v>49</v>
      </c>
      <c r="C27" s="3">
        <v>49</v>
      </c>
      <c r="D27" s="3">
        <v>1</v>
      </c>
      <c r="E27" s="2"/>
      <c r="F27" s="8" t="s">
        <v>62</v>
      </c>
      <c r="G27" s="9" t="s">
        <v>68</v>
      </c>
      <c r="H27" s="9" t="s">
        <v>69</v>
      </c>
      <c r="I27" s="10"/>
      <c r="J27" s="2"/>
      <c r="K27" s="2"/>
      <c r="L27" s="2"/>
      <c r="M27" s="2"/>
      <c r="N27" s="2"/>
    </row>
    <row r="28" spans="1:14" ht="15.75" x14ac:dyDescent="0.25">
      <c r="A28" s="3" t="s">
        <v>70</v>
      </c>
      <c r="B28" s="3" t="s">
        <v>49</v>
      </c>
      <c r="C28" s="3">
        <v>63</v>
      </c>
      <c r="D28" s="3">
        <v>1</v>
      </c>
      <c r="E28" s="2"/>
      <c r="F28" s="11" t="s">
        <v>49</v>
      </c>
      <c r="G28" s="12">
        <v>1</v>
      </c>
      <c r="H28" s="2"/>
      <c r="I28" s="13"/>
      <c r="J28" s="2"/>
      <c r="K28" s="2"/>
      <c r="L28" s="2"/>
      <c r="M28" s="2"/>
      <c r="N28" s="2"/>
    </row>
    <row r="29" spans="1:14" ht="15.75" x14ac:dyDescent="0.25">
      <c r="A29" s="3" t="s">
        <v>71</v>
      </c>
      <c r="B29" s="3" t="s">
        <v>49</v>
      </c>
      <c r="C29" s="3">
        <v>83</v>
      </c>
      <c r="D29" s="3">
        <v>1</v>
      </c>
      <c r="E29" s="2"/>
      <c r="F29" s="11" t="s">
        <v>53</v>
      </c>
      <c r="G29" s="12">
        <v>1</v>
      </c>
      <c r="H29" s="2"/>
      <c r="I29" s="13"/>
      <c r="J29" s="2"/>
      <c r="K29" s="2"/>
      <c r="L29" s="2"/>
      <c r="M29" s="2"/>
      <c r="N29" s="2"/>
    </row>
    <row r="30" spans="1:14" ht="15.75" x14ac:dyDescent="0.25">
      <c r="A30" s="3" t="s">
        <v>72</v>
      </c>
      <c r="B30" s="3" t="s">
        <v>53</v>
      </c>
      <c r="C30" s="3">
        <v>43</v>
      </c>
      <c r="D30" s="3">
        <v>1</v>
      </c>
      <c r="E30" s="2"/>
      <c r="F30" s="11" t="s">
        <v>49</v>
      </c>
      <c r="G30" s="12">
        <v>2</v>
      </c>
      <c r="H30" s="2"/>
      <c r="I30" s="13"/>
      <c r="J30" s="2"/>
      <c r="K30" s="2"/>
      <c r="L30" s="2"/>
      <c r="M30" s="2"/>
      <c r="N30" s="2"/>
    </row>
    <row r="31" spans="1:14" ht="15.75" x14ac:dyDescent="0.25">
      <c r="A31" s="3" t="s">
        <v>73</v>
      </c>
      <c r="B31" s="3" t="s">
        <v>53</v>
      </c>
      <c r="C31" s="3">
        <v>58</v>
      </c>
      <c r="D31" s="3">
        <v>1</v>
      </c>
      <c r="E31" s="2"/>
      <c r="F31" s="14" t="s">
        <v>53</v>
      </c>
      <c r="G31" s="15">
        <v>2</v>
      </c>
      <c r="H31" s="16"/>
      <c r="I31" s="17"/>
      <c r="J31" s="2"/>
      <c r="K31" s="2"/>
      <c r="L31" s="2"/>
      <c r="M31" s="2"/>
      <c r="N31" s="2"/>
    </row>
    <row r="32" spans="1:14" ht="15.75" x14ac:dyDescent="0.25">
      <c r="A32" s="3" t="s">
        <v>74</v>
      </c>
      <c r="B32" s="3" t="s">
        <v>53</v>
      </c>
      <c r="C32" s="3">
        <v>78</v>
      </c>
      <c r="D32" s="3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3" t="s">
        <v>75</v>
      </c>
      <c r="B33" s="3" t="s">
        <v>49</v>
      </c>
      <c r="C33" s="3">
        <v>65</v>
      </c>
      <c r="D33" s="3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3" t="s">
        <v>76</v>
      </c>
      <c r="B34" s="3" t="s">
        <v>49</v>
      </c>
      <c r="C34" s="3">
        <v>80</v>
      </c>
      <c r="D34" s="3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3" t="s">
        <v>77</v>
      </c>
      <c r="B35" s="3" t="s">
        <v>49</v>
      </c>
      <c r="C35" s="3">
        <v>100</v>
      </c>
      <c r="D35" s="3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3" t="s">
        <v>78</v>
      </c>
      <c r="B36" s="3" t="s">
        <v>53</v>
      </c>
      <c r="C36" s="3">
        <v>43</v>
      </c>
      <c r="D36" s="3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3" t="s">
        <v>79</v>
      </c>
      <c r="B37" s="3" t="s">
        <v>53</v>
      </c>
      <c r="C37" s="3">
        <v>58</v>
      </c>
      <c r="D37" s="3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3" t="s">
        <v>80</v>
      </c>
      <c r="B38" s="3" t="s">
        <v>53</v>
      </c>
      <c r="C38" s="3">
        <v>78</v>
      </c>
      <c r="D38" s="3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x14ac:dyDescent="0.25">
      <c r="A39" s="2" t="s">
        <v>60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42" t="s">
        <v>81</v>
      </c>
      <c r="B40" s="42"/>
      <c r="C40" s="42"/>
      <c r="D40" s="42"/>
      <c r="E40" s="2"/>
      <c r="F40" s="42" t="s">
        <v>82</v>
      </c>
      <c r="G40" s="42"/>
      <c r="H40" s="42"/>
      <c r="I40" s="42"/>
      <c r="J40" s="2"/>
      <c r="K40" s="2"/>
      <c r="L40" s="2"/>
      <c r="M40" s="2"/>
      <c r="N40" s="2"/>
    </row>
    <row r="41" spans="1:14" ht="15.75" x14ac:dyDescent="0.25">
      <c r="A41" s="3" t="s">
        <v>44</v>
      </c>
      <c r="B41" s="3" t="s">
        <v>45</v>
      </c>
      <c r="C41" s="3" t="s">
        <v>83</v>
      </c>
      <c r="D41" s="3" t="s">
        <v>84</v>
      </c>
      <c r="E41" s="2"/>
      <c r="F41" s="3" t="s">
        <v>44</v>
      </c>
      <c r="G41" s="3" t="s">
        <v>45</v>
      </c>
      <c r="H41" s="3" t="s">
        <v>83</v>
      </c>
      <c r="I41" s="3" t="s">
        <v>84</v>
      </c>
      <c r="J41" s="2"/>
      <c r="K41" s="2"/>
      <c r="L41" s="2"/>
      <c r="M41" s="2"/>
      <c r="N41" s="2"/>
    </row>
    <row r="42" spans="1:14" ht="15.75" x14ac:dyDescent="0.25">
      <c r="A42" s="3" t="s">
        <v>85</v>
      </c>
      <c r="B42" s="3" t="s">
        <v>86</v>
      </c>
      <c r="C42" s="3"/>
      <c r="D42" s="3">
        <v>305</v>
      </c>
      <c r="E42" s="2"/>
      <c r="F42" s="3" t="s">
        <v>85</v>
      </c>
      <c r="G42" s="3" t="s">
        <v>86</v>
      </c>
      <c r="H42" s="3"/>
      <c r="I42" s="3">
        <v>305</v>
      </c>
      <c r="J42" s="2"/>
      <c r="K42" s="2"/>
      <c r="L42" s="2"/>
      <c r="M42" s="2"/>
      <c r="N42" s="2"/>
    </row>
    <row r="43" spans="1:14" ht="15.75" x14ac:dyDescent="0.25">
      <c r="A43" s="3" t="s">
        <v>87</v>
      </c>
      <c r="B43" s="3" t="s">
        <v>57</v>
      </c>
      <c r="C43" s="3" t="s">
        <v>86</v>
      </c>
      <c r="D43" s="3">
        <v>510</v>
      </c>
      <c r="E43" s="2"/>
      <c r="F43" s="3" t="s">
        <v>87</v>
      </c>
      <c r="G43" s="3" t="s">
        <v>57</v>
      </c>
      <c r="H43" s="3" t="s">
        <v>86</v>
      </c>
      <c r="I43" s="3">
        <v>510</v>
      </c>
      <c r="J43" s="2"/>
      <c r="K43" s="2"/>
      <c r="L43" s="2"/>
      <c r="M43" s="2"/>
      <c r="N43" s="2"/>
    </row>
    <row r="44" spans="1:14" ht="15.75" x14ac:dyDescent="0.25">
      <c r="A44" s="3" t="s">
        <v>88</v>
      </c>
      <c r="B44" s="3" t="s">
        <v>49</v>
      </c>
      <c r="C44" s="3" t="s">
        <v>89</v>
      </c>
      <c r="D44" s="3">
        <v>490</v>
      </c>
      <c r="E44" s="2"/>
      <c r="F44" s="3" t="s">
        <v>88</v>
      </c>
      <c r="G44" s="3" t="s">
        <v>49</v>
      </c>
      <c r="H44" s="3" t="s">
        <v>89</v>
      </c>
      <c r="I44" s="3">
        <v>490</v>
      </c>
      <c r="J44" s="2"/>
      <c r="K44" s="2"/>
      <c r="L44" s="2"/>
      <c r="M44" s="2"/>
      <c r="N44" s="2"/>
    </row>
    <row r="45" spans="1:14" ht="15.75" x14ac:dyDescent="0.25">
      <c r="A45" s="3" t="s">
        <v>90</v>
      </c>
      <c r="B45" s="3" t="s">
        <v>57</v>
      </c>
      <c r="C45" s="3" t="s">
        <v>89</v>
      </c>
      <c r="D45" s="3">
        <v>335</v>
      </c>
      <c r="E45" s="2"/>
      <c r="F45" s="3" t="s">
        <v>90</v>
      </c>
      <c r="G45" s="3" t="s">
        <v>57</v>
      </c>
      <c r="H45" s="3" t="s">
        <v>89</v>
      </c>
      <c r="I45" s="3">
        <v>335</v>
      </c>
      <c r="J45" s="2"/>
      <c r="K45" s="2"/>
      <c r="L45" s="2"/>
      <c r="M45" s="2"/>
      <c r="N45" s="2"/>
    </row>
    <row r="46" spans="1:14" ht="15.75" x14ac:dyDescent="0.25">
      <c r="A46" s="3" t="s">
        <v>91</v>
      </c>
      <c r="B46" s="3" t="s">
        <v>92</v>
      </c>
      <c r="C46" s="3" t="s">
        <v>93</v>
      </c>
      <c r="D46" s="3">
        <v>465</v>
      </c>
      <c r="E46" s="2"/>
      <c r="F46" s="3" t="s">
        <v>91</v>
      </c>
      <c r="G46" s="3" t="s">
        <v>92</v>
      </c>
      <c r="H46" s="3" t="s">
        <v>93</v>
      </c>
      <c r="I46" s="3">
        <v>465</v>
      </c>
      <c r="J46" s="2"/>
      <c r="K46" s="2"/>
      <c r="L46" s="2"/>
      <c r="M46" s="2"/>
      <c r="N46" s="2"/>
    </row>
    <row r="47" spans="1:14" ht="15.75" x14ac:dyDescent="0.25">
      <c r="A47" s="3" t="s">
        <v>94</v>
      </c>
      <c r="B47" s="3" t="s">
        <v>57</v>
      </c>
      <c r="C47" s="3" t="s">
        <v>95</v>
      </c>
      <c r="D47" s="3">
        <v>475</v>
      </c>
      <c r="E47" s="2"/>
      <c r="F47" s="3" t="s">
        <v>94</v>
      </c>
      <c r="G47" s="3" t="s">
        <v>57</v>
      </c>
      <c r="H47" s="3" t="s">
        <v>95</v>
      </c>
      <c r="I47" s="3">
        <v>475</v>
      </c>
      <c r="J47" s="2"/>
      <c r="K47" s="2"/>
      <c r="L47" s="2"/>
      <c r="M47" s="2"/>
      <c r="N47" s="2"/>
    </row>
    <row r="48" spans="1:14" ht="15.75" x14ac:dyDescent="0.25">
      <c r="A48" s="3" t="s">
        <v>96</v>
      </c>
      <c r="B48" s="3" t="s">
        <v>57</v>
      </c>
      <c r="C48" s="3" t="s">
        <v>95</v>
      </c>
      <c r="D48" s="3">
        <v>525</v>
      </c>
      <c r="E48" s="2"/>
      <c r="F48" s="3" t="s">
        <v>96</v>
      </c>
      <c r="G48" s="3" t="s">
        <v>57</v>
      </c>
      <c r="H48" s="3" t="s">
        <v>95</v>
      </c>
      <c r="I48" s="3">
        <v>525</v>
      </c>
      <c r="J48" s="2"/>
      <c r="K48" s="2"/>
      <c r="L48" s="2"/>
      <c r="M48" s="2"/>
      <c r="N48" s="2"/>
    </row>
    <row r="49" spans="1:14" ht="15.75" x14ac:dyDescent="0.25">
      <c r="A49" s="3" t="s">
        <v>97</v>
      </c>
      <c r="B49" s="3" t="s">
        <v>98</v>
      </c>
      <c r="C49" s="3" t="s">
        <v>99</v>
      </c>
      <c r="D49" s="3">
        <v>385</v>
      </c>
      <c r="E49" s="2"/>
      <c r="F49" s="3" t="s">
        <v>97</v>
      </c>
      <c r="G49" s="3" t="s">
        <v>98</v>
      </c>
      <c r="H49" s="3" t="s">
        <v>99</v>
      </c>
      <c r="I49" s="3">
        <v>385</v>
      </c>
      <c r="J49" s="2"/>
      <c r="K49" s="2"/>
      <c r="L49" s="2"/>
      <c r="M49" s="2"/>
      <c r="N49" s="2"/>
    </row>
    <row r="50" spans="1:14" ht="15.75" x14ac:dyDescent="0.25">
      <c r="A50" s="3" t="s">
        <v>100</v>
      </c>
      <c r="B50" s="3" t="s">
        <v>101</v>
      </c>
      <c r="C50" s="3"/>
      <c r="D50" s="3">
        <v>420</v>
      </c>
      <c r="E50" s="2"/>
      <c r="F50" s="3" t="s">
        <v>100</v>
      </c>
      <c r="G50" s="3" t="s">
        <v>101</v>
      </c>
      <c r="H50" s="3"/>
      <c r="I50" s="3">
        <v>420</v>
      </c>
      <c r="J50" s="2"/>
      <c r="K50" s="2"/>
      <c r="L50" s="2"/>
      <c r="M50" s="2"/>
      <c r="N50" s="2"/>
    </row>
    <row r="51" spans="1:14" ht="15.75" x14ac:dyDescent="0.25">
      <c r="A51" s="3" t="s">
        <v>102</v>
      </c>
      <c r="B51" s="3" t="s">
        <v>103</v>
      </c>
      <c r="C51" s="3" t="s">
        <v>104</v>
      </c>
      <c r="D51" s="3">
        <v>349</v>
      </c>
      <c r="E51" s="2"/>
      <c r="F51" s="3" t="s">
        <v>102</v>
      </c>
      <c r="G51" s="3" t="s">
        <v>103</v>
      </c>
      <c r="H51" s="3" t="s">
        <v>104</v>
      </c>
      <c r="I51" s="3">
        <v>349</v>
      </c>
      <c r="J51" s="2"/>
      <c r="K51" s="2"/>
      <c r="L51" s="2"/>
      <c r="M51" s="2"/>
      <c r="N51" s="2"/>
    </row>
    <row r="52" spans="1:14" ht="15.75" x14ac:dyDescent="0.25">
      <c r="A52" s="3" t="s">
        <v>105</v>
      </c>
      <c r="B52" s="3" t="s">
        <v>103</v>
      </c>
      <c r="C52" s="3"/>
      <c r="D52" s="3">
        <v>253</v>
      </c>
      <c r="E52" s="2"/>
      <c r="F52" s="3" t="s">
        <v>105</v>
      </c>
      <c r="G52" s="3" t="s">
        <v>103</v>
      </c>
      <c r="H52" s="3"/>
      <c r="I52" s="3">
        <v>253</v>
      </c>
      <c r="J52" s="2"/>
      <c r="K52" s="2"/>
      <c r="L52" s="2"/>
      <c r="M52" s="2"/>
      <c r="N52" s="2"/>
    </row>
    <row r="53" spans="1:14" ht="15.75" x14ac:dyDescent="0.25">
      <c r="A53" s="3" t="s">
        <v>106</v>
      </c>
      <c r="B53" s="3" t="s">
        <v>107</v>
      </c>
      <c r="C53" s="3" t="s">
        <v>89</v>
      </c>
      <c r="D53" s="3">
        <v>395</v>
      </c>
      <c r="E53" s="2"/>
      <c r="F53" s="3" t="s">
        <v>106</v>
      </c>
      <c r="G53" s="3" t="s">
        <v>107</v>
      </c>
      <c r="H53" s="3" t="s">
        <v>89</v>
      </c>
      <c r="I53" s="3">
        <v>395</v>
      </c>
      <c r="J53" s="2"/>
      <c r="K53" s="2"/>
      <c r="L53" s="2"/>
      <c r="M53" s="2"/>
      <c r="N53" s="2"/>
    </row>
    <row r="54" spans="1:14" ht="15.75" x14ac:dyDescent="0.25">
      <c r="A54" s="3" t="s">
        <v>108</v>
      </c>
      <c r="B54" s="3" t="s">
        <v>103</v>
      </c>
      <c r="C54" s="3" t="s">
        <v>104</v>
      </c>
      <c r="D54" s="3">
        <v>310</v>
      </c>
      <c r="E54" s="2"/>
      <c r="F54" s="3" t="s">
        <v>108</v>
      </c>
      <c r="G54" s="3" t="s">
        <v>103</v>
      </c>
      <c r="H54" s="3" t="s">
        <v>104</v>
      </c>
      <c r="I54" s="3">
        <v>310</v>
      </c>
      <c r="J54" s="2"/>
      <c r="K54" s="2"/>
      <c r="L54" s="2"/>
      <c r="M54" s="2"/>
      <c r="N54" s="2"/>
    </row>
    <row r="55" spans="1:14" ht="15.75" x14ac:dyDescent="0.25">
      <c r="A55" s="3" t="s">
        <v>109</v>
      </c>
      <c r="B55" s="3" t="s">
        <v>57</v>
      </c>
      <c r="C55" s="3"/>
      <c r="D55" s="3">
        <v>475</v>
      </c>
      <c r="E55" s="2"/>
      <c r="F55" s="3" t="s">
        <v>109</v>
      </c>
      <c r="G55" s="3" t="s">
        <v>57</v>
      </c>
      <c r="H55" s="3"/>
      <c r="I55" s="3">
        <v>475</v>
      </c>
      <c r="J55" s="2"/>
      <c r="K55" s="2"/>
      <c r="L55" s="2"/>
      <c r="M55" s="2"/>
      <c r="N55" s="2"/>
    </row>
    <row r="56" spans="1:14" ht="15.75" x14ac:dyDescent="0.25">
      <c r="A56" s="3" t="s">
        <v>110</v>
      </c>
      <c r="B56" s="3" t="s">
        <v>89</v>
      </c>
      <c r="C56" s="3" t="s">
        <v>99</v>
      </c>
      <c r="D56" s="3">
        <v>505</v>
      </c>
      <c r="E56" s="2"/>
      <c r="F56" s="3" t="s">
        <v>110</v>
      </c>
      <c r="G56" s="3" t="s">
        <v>89</v>
      </c>
      <c r="H56" s="3" t="s">
        <v>99</v>
      </c>
      <c r="I56" s="3">
        <v>505</v>
      </c>
      <c r="J56" s="2"/>
      <c r="K56" s="2"/>
      <c r="L56" s="2"/>
      <c r="M56" s="2"/>
      <c r="N56" s="2"/>
    </row>
    <row r="57" spans="1:14" ht="15.75" x14ac:dyDescent="0.25">
      <c r="A57" s="3" t="s">
        <v>111</v>
      </c>
      <c r="B57" s="3" t="s">
        <v>86</v>
      </c>
      <c r="C57" s="3"/>
      <c r="D57" s="3">
        <v>455</v>
      </c>
      <c r="E57" s="2"/>
      <c r="F57" s="3" t="s">
        <v>111</v>
      </c>
      <c r="G57" s="3" t="s">
        <v>86</v>
      </c>
      <c r="H57" s="3"/>
      <c r="I57" s="3">
        <v>455</v>
      </c>
      <c r="J57" s="2"/>
      <c r="K57" s="2"/>
      <c r="L57" s="2"/>
      <c r="M57" s="2"/>
      <c r="N57" s="2"/>
    </row>
    <row r="58" spans="1:14" ht="15.75" x14ac:dyDescent="0.25">
      <c r="A58" s="3" t="s">
        <v>73</v>
      </c>
      <c r="B58" s="3" t="s">
        <v>53</v>
      </c>
      <c r="C58" s="3"/>
      <c r="D58" s="3">
        <v>405</v>
      </c>
      <c r="E58" s="2"/>
      <c r="F58" s="3" t="s">
        <v>73</v>
      </c>
      <c r="G58" s="3" t="s">
        <v>53</v>
      </c>
      <c r="H58" s="3"/>
      <c r="I58" s="3">
        <v>405</v>
      </c>
      <c r="J58" s="2"/>
      <c r="K58" s="2"/>
      <c r="L58" s="2"/>
      <c r="M58" s="2"/>
      <c r="N58" s="2"/>
    </row>
    <row r="59" spans="1:14" ht="15.75" x14ac:dyDescent="0.25">
      <c r="A59" s="3" t="s">
        <v>112</v>
      </c>
      <c r="B59" s="3" t="s">
        <v>89</v>
      </c>
      <c r="C59" s="3"/>
      <c r="D59" s="3">
        <v>438</v>
      </c>
      <c r="E59" s="2"/>
      <c r="F59" s="3" t="s">
        <v>112</v>
      </c>
      <c r="G59" s="3" t="s">
        <v>89</v>
      </c>
      <c r="H59" s="3"/>
      <c r="I59" s="3">
        <v>438</v>
      </c>
      <c r="J59" s="2"/>
      <c r="K59" s="2"/>
      <c r="L59" s="2"/>
      <c r="M59" s="2"/>
      <c r="N59" s="2"/>
    </row>
    <row r="60" spans="1:14" ht="15.75" x14ac:dyDescent="0.25">
      <c r="A60" s="3" t="s">
        <v>113</v>
      </c>
      <c r="B60" s="3" t="s">
        <v>114</v>
      </c>
      <c r="C60" s="3" t="s">
        <v>89</v>
      </c>
      <c r="D60" s="3">
        <v>310</v>
      </c>
      <c r="E60" s="2"/>
      <c r="F60" s="3" t="s">
        <v>113</v>
      </c>
      <c r="G60" s="3" t="s">
        <v>114</v>
      </c>
      <c r="H60" s="3" t="s">
        <v>89</v>
      </c>
      <c r="I60" s="3">
        <v>310</v>
      </c>
      <c r="J60" s="2"/>
      <c r="K60" s="2"/>
      <c r="L60" s="2"/>
      <c r="M60" s="2"/>
      <c r="N60" s="2"/>
    </row>
    <row r="61" spans="1:14" ht="15.75" x14ac:dyDescent="0.25">
      <c r="A61" s="3" t="s">
        <v>115</v>
      </c>
      <c r="B61" s="3" t="s">
        <v>57</v>
      </c>
      <c r="C61" s="3"/>
      <c r="D61" s="3">
        <v>200</v>
      </c>
      <c r="E61" s="2"/>
      <c r="F61" s="3" t="s">
        <v>115</v>
      </c>
      <c r="G61" s="3" t="s">
        <v>57</v>
      </c>
      <c r="H61" s="3"/>
      <c r="I61" s="3">
        <v>200</v>
      </c>
      <c r="J61" s="2"/>
      <c r="K61" s="2"/>
      <c r="L61" s="2"/>
      <c r="M61" s="2"/>
      <c r="N61" s="2"/>
    </row>
    <row r="62" spans="1:14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42" t="s">
        <v>116</v>
      </c>
      <c r="B64" s="42"/>
      <c r="C64" s="42"/>
      <c r="D64" s="42"/>
      <c r="E64" s="2"/>
      <c r="F64" s="42" t="s">
        <v>117</v>
      </c>
      <c r="G64" s="42"/>
      <c r="H64" s="42"/>
      <c r="I64" s="42"/>
      <c r="J64" s="2"/>
      <c r="K64" s="2"/>
      <c r="L64" s="2"/>
      <c r="M64" s="2"/>
      <c r="N64" s="2"/>
    </row>
    <row r="65" spans="1:14" ht="15.75" x14ac:dyDescent="0.25">
      <c r="A65" s="3" t="s">
        <v>44</v>
      </c>
      <c r="B65" s="3" t="s">
        <v>45</v>
      </c>
      <c r="C65" s="3" t="s">
        <v>83</v>
      </c>
      <c r="D65" s="3" t="s">
        <v>84</v>
      </c>
      <c r="E65" s="2"/>
      <c r="F65" s="3" t="s">
        <v>44</v>
      </c>
      <c r="G65" s="3" t="s">
        <v>45</v>
      </c>
      <c r="H65" s="3" t="s">
        <v>83</v>
      </c>
      <c r="I65" s="3" t="s">
        <v>84</v>
      </c>
      <c r="J65" s="2"/>
      <c r="K65" s="2"/>
      <c r="L65" s="2"/>
      <c r="M65" s="2"/>
      <c r="N65" s="2"/>
    </row>
    <row r="66" spans="1:14" ht="15.75" x14ac:dyDescent="0.25">
      <c r="A66" s="3" t="s">
        <v>85</v>
      </c>
      <c r="B66" s="3" t="s">
        <v>86</v>
      </c>
      <c r="C66" s="3"/>
      <c r="D66" s="3">
        <v>305</v>
      </c>
      <c r="E66" s="2"/>
      <c r="F66" s="3" t="s">
        <v>85</v>
      </c>
      <c r="G66" s="3" t="s">
        <v>86</v>
      </c>
      <c r="H66" s="3"/>
      <c r="I66" s="3">
        <v>305</v>
      </c>
      <c r="J66" s="2"/>
      <c r="K66" s="2"/>
      <c r="L66" s="2"/>
      <c r="M66" s="2"/>
      <c r="N66" s="2"/>
    </row>
    <row r="67" spans="1:14" ht="15.75" x14ac:dyDescent="0.25">
      <c r="A67" s="3" t="s">
        <v>87</v>
      </c>
      <c r="B67" s="3" t="s">
        <v>57</v>
      </c>
      <c r="C67" s="3" t="s">
        <v>86</v>
      </c>
      <c r="D67" s="3">
        <v>510</v>
      </c>
      <c r="E67" s="2"/>
      <c r="F67" s="3" t="s">
        <v>87</v>
      </c>
      <c r="G67" s="3" t="s">
        <v>57</v>
      </c>
      <c r="H67" s="3" t="s">
        <v>86</v>
      </c>
      <c r="I67" s="3">
        <v>510</v>
      </c>
      <c r="J67" s="2"/>
      <c r="K67" s="2"/>
      <c r="L67" s="2"/>
      <c r="M67" s="2"/>
      <c r="N67" s="2"/>
    </row>
    <row r="68" spans="1:14" ht="15.75" x14ac:dyDescent="0.25">
      <c r="A68" s="3" t="s">
        <v>88</v>
      </c>
      <c r="B68" s="3" t="s">
        <v>49</v>
      </c>
      <c r="C68" s="3" t="s">
        <v>89</v>
      </c>
      <c r="D68" s="3">
        <v>490</v>
      </c>
      <c r="E68" s="2"/>
      <c r="F68" s="3" t="s">
        <v>88</v>
      </c>
      <c r="G68" s="3" t="s">
        <v>49</v>
      </c>
      <c r="H68" s="3" t="s">
        <v>89</v>
      </c>
      <c r="I68" s="3">
        <v>490</v>
      </c>
      <c r="J68" s="2"/>
      <c r="K68" s="2"/>
      <c r="L68" s="2"/>
      <c r="M68" s="2"/>
      <c r="N68" s="2"/>
    </row>
    <row r="69" spans="1:14" ht="15.75" x14ac:dyDescent="0.25">
      <c r="A69" s="3" t="s">
        <v>90</v>
      </c>
      <c r="B69" s="3" t="s">
        <v>57</v>
      </c>
      <c r="C69" s="3" t="s">
        <v>89</v>
      </c>
      <c r="D69" s="3">
        <v>335</v>
      </c>
      <c r="E69" s="2"/>
      <c r="F69" s="3" t="s">
        <v>90</v>
      </c>
      <c r="G69" s="3" t="s">
        <v>57</v>
      </c>
      <c r="H69" s="3" t="s">
        <v>89</v>
      </c>
      <c r="I69" s="3">
        <v>335</v>
      </c>
      <c r="J69" s="2"/>
      <c r="K69" s="18" t="s">
        <v>49</v>
      </c>
      <c r="L69" s="3"/>
      <c r="M69" s="2"/>
      <c r="N69" s="2"/>
    </row>
    <row r="70" spans="1:14" ht="15.75" x14ac:dyDescent="0.25">
      <c r="A70" s="3" t="s">
        <v>91</v>
      </c>
      <c r="B70" s="3" t="s">
        <v>92</v>
      </c>
      <c r="C70" s="3" t="s">
        <v>93</v>
      </c>
      <c r="D70" s="3">
        <v>465</v>
      </c>
      <c r="E70" s="2"/>
      <c r="F70" s="3" t="s">
        <v>91</v>
      </c>
      <c r="G70" s="3" t="s">
        <v>92</v>
      </c>
      <c r="H70" s="3" t="s">
        <v>93</v>
      </c>
      <c r="I70" s="3">
        <v>465</v>
      </c>
      <c r="J70" s="2"/>
      <c r="K70" s="18" t="s">
        <v>57</v>
      </c>
      <c r="L70" s="3"/>
      <c r="M70" s="2"/>
      <c r="N70" s="2"/>
    </row>
    <row r="71" spans="1:14" ht="15.75" x14ac:dyDescent="0.25">
      <c r="A71" s="3" t="s">
        <v>94</v>
      </c>
      <c r="B71" s="3" t="s">
        <v>57</v>
      </c>
      <c r="C71" s="3" t="s">
        <v>95</v>
      </c>
      <c r="D71" s="3">
        <v>475</v>
      </c>
      <c r="E71" s="2"/>
      <c r="F71" s="3" t="s">
        <v>94</v>
      </c>
      <c r="G71" s="3" t="s">
        <v>57</v>
      </c>
      <c r="H71" s="3" t="s">
        <v>95</v>
      </c>
      <c r="I71" s="3">
        <v>475</v>
      </c>
      <c r="J71" s="2"/>
      <c r="K71" s="18" t="s">
        <v>92</v>
      </c>
      <c r="L71" s="3"/>
      <c r="M71" s="2"/>
      <c r="N71" s="2"/>
    </row>
    <row r="72" spans="1:14" ht="15.75" x14ac:dyDescent="0.25">
      <c r="A72" s="3" t="s">
        <v>96</v>
      </c>
      <c r="B72" s="3" t="s">
        <v>57</v>
      </c>
      <c r="C72" s="3" t="s">
        <v>95</v>
      </c>
      <c r="D72" s="3">
        <v>525</v>
      </c>
      <c r="E72" s="2"/>
      <c r="F72" s="3" t="s">
        <v>96</v>
      </c>
      <c r="G72" s="3" t="s">
        <v>57</v>
      </c>
      <c r="H72" s="3" t="s">
        <v>95</v>
      </c>
      <c r="I72" s="3">
        <v>525</v>
      </c>
      <c r="J72" s="2"/>
      <c r="K72" s="18" t="s">
        <v>86</v>
      </c>
      <c r="L72" s="3"/>
      <c r="M72" s="2"/>
      <c r="N72" s="2"/>
    </row>
    <row r="73" spans="1:14" ht="15.75" x14ac:dyDescent="0.25">
      <c r="A73" s="3" t="s">
        <v>97</v>
      </c>
      <c r="B73" s="3" t="s">
        <v>98</v>
      </c>
      <c r="C73" s="3" t="s">
        <v>99</v>
      </c>
      <c r="D73" s="3">
        <v>385</v>
      </c>
      <c r="E73" s="2"/>
      <c r="F73" s="3" t="s">
        <v>97</v>
      </c>
      <c r="G73" s="3" t="s">
        <v>98</v>
      </c>
      <c r="H73" s="3" t="s">
        <v>99</v>
      </c>
      <c r="I73" s="3">
        <v>385</v>
      </c>
      <c r="J73" s="2"/>
      <c r="K73" s="18" t="s">
        <v>98</v>
      </c>
      <c r="L73" s="3"/>
      <c r="M73" s="2"/>
      <c r="N73" s="2"/>
    </row>
    <row r="74" spans="1:14" ht="15.75" x14ac:dyDescent="0.25">
      <c r="A74" s="3" t="s">
        <v>100</v>
      </c>
      <c r="B74" s="3" t="s">
        <v>101</v>
      </c>
      <c r="C74" s="3"/>
      <c r="D74" s="3">
        <v>420</v>
      </c>
      <c r="E74" s="2"/>
      <c r="F74" s="3" t="s">
        <v>100</v>
      </c>
      <c r="G74" s="3" t="s">
        <v>101</v>
      </c>
      <c r="H74" s="3"/>
      <c r="I74" s="3">
        <v>420</v>
      </c>
      <c r="J74" s="2"/>
      <c r="K74" s="18" t="s">
        <v>101</v>
      </c>
      <c r="L74" s="3"/>
      <c r="M74" s="2"/>
      <c r="N74" s="2"/>
    </row>
    <row r="75" spans="1:14" ht="15.75" x14ac:dyDescent="0.25">
      <c r="A75" s="3" t="s">
        <v>102</v>
      </c>
      <c r="B75" s="3" t="s">
        <v>103</v>
      </c>
      <c r="C75" s="3" t="s">
        <v>104</v>
      </c>
      <c r="D75" s="3">
        <v>349</v>
      </c>
      <c r="E75" s="2"/>
      <c r="F75" s="3" t="s">
        <v>102</v>
      </c>
      <c r="G75" s="3" t="s">
        <v>103</v>
      </c>
      <c r="H75" s="3" t="s">
        <v>104</v>
      </c>
      <c r="I75" s="3">
        <v>349</v>
      </c>
      <c r="J75" s="2"/>
      <c r="K75" s="18" t="s">
        <v>103</v>
      </c>
      <c r="L75" s="3"/>
      <c r="M75" s="2"/>
      <c r="N75" s="2"/>
    </row>
    <row r="76" spans="1:14" ht="15.75" x14ac:dyDescent="0.25">
      <c r="A76" s="3" t="s">
        <v>105</v>
      </c>
      <c r="B76" s="3" t="s">
        <v>103</v>
      </c>
      <c r="C76" s="3"/>
      <c r="D76" s="3">
        <v>253</v>
      </c>
      <c r="E76" s="2"/>
      <c r="F76" s="3" t="s">
        <v>105</v>
      </c>
      <c r="G76" s="3" t="s">
        <v>103</v>
      </c>
      <c r="H76" s="3"/>
      <c r="I76" s="3">
        <v>253</v>
      </c>
      <c r="J76" s="2"/>
      <c r="K76" s="18" t="s">
        <v>107</v>
      </c>
      <c r="L76" s="3"/>
      <c r="M76" s="2"/>
      <c r="N76" s="2"/>
    </row>
    <row r="77" spans="1:14" ht="15.75" x14ac:dyDescent="0.25">
      <c r="A77" s="3" t="s">
        <v>106</v>
      </c>
      <c r="B77" s="3" t="s">
        <v>107</v>
      </c>
      <c r="C77" s="3" t="s">
        <v>89</v>
      </c>
      <c r="D77" s="3">
        <v>395</v>
      </c>
      <c r="E77" s="2"/>
      <c r="F77" s="3" t="s">
        <v>106</v>
      </c>
      <c r="G77" s="3" t="s">
        <v>107</v>
      </c>
      <c r="H77" s="3" t="s">
        <v>89</v>
      </c>
      <c r="I77" s="3">
        <v>395</v>
      </c>
      <c r="J77" s="2"/>
      <c r="K77" s="18" t="s">
        <v>89</v>
      </c>
      <c r="L77" s="3"/>
      <c r="M77" s="2"/>
      <c r="N77" s="2"/>
    </row>
    <row r="78" spans="1:14" ht="15.75" x14ac:dyDescent="0.25">
      <c r="A78" s="3" t="s">
        <v>108</v>
      </c>
      <c r="B78" s="3" t="s">
        <v>103</v>
      </c>
      <c r="C78" s="3" t="s">
        <v>104</v>
      </c>
      <c r="D78" s="3">
        <v>310</v>
      </c>
      <c r="E78" s="2"/>
      <c r="F78" s="3" t="s">
        <v>108</v>
      </c>
      <c r="G78" s="3" t="s">
        <v>103</v>
      </c>
      <c r="H78" s="3" t="s">
        <v>104</v>
      </c>
      <c r="I78" s="3">
        <v>310</v>
      </c>
      <c r="J78" s="2"/>
      <c r="K78" s="18" t="s">
        <v>53</v>
      </c>
      <c r="L78" s="3"/>
      <c r="M78" s="2"/>
      <c r="N78" s="2"/>
    </row>
    <row r="79" spans="1:14" ht="15.75" x14ac:dyDescent="0.25">
      <c r="A79" s="3" t="s">
        <v>109</v>
      </c>
      <c r="B79" s="3" t="s">
        <v>57</v>
      </c>
      <c r="C79" s="3"/>
      <c r="D79" s="3">
        <v>475</v>
      </c>
      <c r="E79" s="2"/>
      <c r="F79" s="3" t="s">
        <v>109</v>
      </c>
      <c r="G79" s="3" t="s">
        <v>57</v>
      </c>
      <c r="H79" s="3"/>
      <c r="I79" s="3">
        <v>475</v>
      </c>
      <c r="J79" s="2"/>
      <c r="K79" s="18" t="s">
        <v>114</v>
      </c>
      <c r="L79" s="3"/>
      <c r="M79" s="2"/>
      <c r="N79" s="2"/>
    </row>
    <row r="80" spans="1:14" ht="15.75" x14ac:dyDescent="0.25">
      <c r="A80" s="3" t="s">
        <v>110</v>
      </c>
      <c r="B80" s="3" t="s">
        <v>89</v>
      </c>
      <c r="C80" s="3" t="s">
        <v>99</v>
      </c>
      <c r="D80" s="3">
        <v>505</v>
      </c>
      <c r="E80" s="2"/>
      <c r="F80" s="3" t="s">
        <v>110</v>
      </c>
      <c r="G80" s="3" t="s">
        <v>89</v>
      </c>
      <c r="H80" s="3" t="s">
        <v>99</v>
      </c>
      <c r="I80" s="3">
        <v>505</v>
      </c>
      <c r="J80" s="2"/>
      <c r="K80" s="2"/>
      <c r="L80" s="2"/>
      <c r="M80" s="2"/>
      <c r="N80" s="2"/>
    </row>
    <row r="81" spans="1:14" ht="15.75" x14ac:dyDescent="0.25">
      <c r="A81" s="3" t="s">
        <v>111</v>
      </c>
      <c r="B81" s="3" t="s">
        <v>86</v>
      </c>
      <c r="C81" s="3"/>
      <c r="D81" s="3">
        <v>455</v>
      </c>
      <c r="E81" s="2"/>
      <c r="F81" s="3" t="s">
        <v>111</v>
      </c>
      <c r="G81" s="3" t="s">
        <v>86</v>
      </c>
      <c r="H81" s="3"/>
      <c r="I81" s="3">
        <v>455</v>
      </c>
      <c r="J81" s="2"/>
      <c r="K81" s="2"/>
      <c r="L81" s="2"/>
      <c r="M81" s="2"/>
      <c r="N81" s="2"/>
    </row>
    <row r="82" spans="1:14" ht="15.75" x14ac:dyDescent="0.25">
      <c r="A82" s="3" t="s">
        <v>73</v>
      </c>
      <c r="B82" s="3" t="s">
        <v>53</v>
      </c>
      <c r="C82" s="3"/>
      <c r="D82" s="3">
        <v>405</v>
      </c>
      <c r="E82" s="2"/>
      <c r="F82" s="3" t="s">
        <v>73</v>
      </c>
      <c r="G82" s="3" t="s">
        <v>53</v>
      </c>
      <c r="H82" s="3"/>
      <c r="I82" s="3">
        <v>405</v>
      </c>
      <c r="J82" s="2"/>
      <c r="K82" s="2"/>
      <c r="L82" s="2"/>
      <c r="M82" s="2"/>
      <c r="N82" s="2"/>
    </row>
    <row r="83" spans="1:14" ht="15.75" x14ac:dyDescent="0.25">
      <c r="A83" s="3" t="s">
        <v>112</v>
      </c>
      <c r="B83" s="3" t="s">
        <v>89</v>
      </c>
      <c r="C83" s="3"/>
      <c r="D83" s="3">
        <v>438</v>
      </c>
      <c r="E83" s="2"/>
      <c r="F83" s="3" t="s">
        <v>112</v>
      </c>
      <c r="G83" s="3" t="s">
        <v>89</v>
      </c>
      <c r="H83" s="3"/>
      <c r="I83" s="3">
        <v>438</v>
      </c>
      <c r="J83" s="2"/>
      <c r="K83" s="2"/>
      <c r="L83" s="2"/>
      <c r="M83" s="2"/>
      <c r="N83" s="2"/>
    </row>
    <row r="84" spans="1:14" ht="15.75" x14ac:dyDescent="0.25">
      <c r="A84" s="3" t="s">
        <v>113</v>
      </c>
      <c r="B84" s="3" t="s">
        <v>114</v>
      </c>
      <c r="C84" s="3" t="s">
        <v>89</v>
      </c>
      <c r="D84" s="3">
        <v>310</v>
      </c>
      <c r="E84" s="2"/>
      <c r="F84" s="3" t="s">
        <v>113</v>
      </c>
      <c r="G84" s="3" t="s">
        <v>114</v>
      </c>
      <c r="H84" s="3" t="s">
        <v>89</v>
      </c>
      <c r="I84" s="3">
        <v>310</v>
      </c>
      <c r="J84" s="2"/>
      <c r="K84" s="2"/>
      <c r="L84" s="2"/>
      <c r="M84" s="2"/>
      <c r="N84" s="2"/>
    </row>
    <row r="85" spans="1:14" ht="15.75" x14ac:dyDescent="0.25">
      <c r="A85" s="3" t="s">
        <v>115</v>
      </c>
      <c r="B85" s="3" t="s">
        <v>57</v>
      </c>
      <c r="C85" s="3"/>
      <c r="D85" s="3">
        <v>200</v>
      </c>
      <c r="E85" s="2"/>
      <c r="F85" s="3" t="s">
        <v>115</v>
      </c>
      <c r="G85" s="3" t="s">
        <v>57</v>
      </c>
      <c r="H85" s="3"/>
      <c r="I85" s="3">
        <v>200</v>
      </c>
      <c r="J85" s="2"/>
      <c r="K85" s="2"/>
      <c r="L85" s="2"/>
      <c r="M85" s="2"/>
      <c r="N85" s="2"/>
    </row>
    <row r="86" spans="1:14" ht="15.75" x14ac:dyDescent="0.25">
      <c r="A86" s="2"/>
      <c r="B86" s="2"/>
      <c r="C86" s="2"/>
      <c r="D86" s="2"/>
      <c r="E86" s="2"/>
      <c r="F86" s="2" t="s">
        <v>60</v>
      </c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41" t="s">
        <v>118</v>
      </c>
      <c r="B88" s="41"/>
      <c r="C88" s="41"/>
      <c r="D88" s="41"/>
      <c r="E88" s="41"/>
      <c r="F88" s="41"/>
      <c r="G88" s="41"/>
      <c r="H88" s="41"/>
      <c r="I88" s="2"/>
      <c r="J88" s="2"/>
      <c r="K88" s="2"/>
      <c r="L88" s="2"/>
      <c r="M88" s="2"/>
      <c r="N88" s="2"/>
    </row>
    <row r="89" spans="1:14" ht="15.75" x14ac:dyDescent="0.25">
      <c r="A89" s="3" t="s">
        <v>44</v>
      </c>
      <c r="B89" s="3" t="s">
        <v>45</v>
      </c>
      <c r="C89" s="3" t="s">
        <v>65</v>
      </c>
      <c r="D89" s="3" t="s">
        <v>66</v>
      </c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3" t="s">
        <v>67</v>
      </c>
      <c r="B90" s="3" t="s">
        <v>49</v>
      </c>
      <c r="C90" s="3">
        <v>49</v>
      </c>
      <c r="D90" s="3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3" t="s">
        <v>70</v>
      </c>
      <c r="B91" s="3" t="s">
        <v>49</v>
      </c>
      <c r="C91" s="3">
        <v>63</v>
      </c>
      <c r="D91" s="3">
        <v>1</v>
      </c>
      <c r="E91" s="2"/>
      <c r="F91" s="8" t="s">
        <v>62</v>
      </c>
      <c r="G91" s="9" t="s">
        <v>68</v>
      </c>
      <c r="H91" s="10" t="s">
        <v>119</v>
      </c>
      <c r="I91" s="2"/>
      <c r="J91" s="2"/>
      <c r="K91" s="2"/>
      <c r="L91" s="2"/>
      <c r="M91" s="2"/>
      <c r="N91" s="2"/>
    </row>
    <row r="92" spans="1:14" ht="15.75" x14ac:dyDescent="0.25">
      <c r="A92" s="3" t="s">
        <v>71</v>
      </c>
      <c r="B92" s="3" t="s">
        <v>49</v>
      </c>
      <c r="C92" s="3">
        <v>83</v>
      </c>
      <c r="D92" s="3">
        <v>1</v>
      </c>
      <c r="E92" s="2"/>
      <c r="F92" s="11" t="s">
        <v>49</v>
      </c>
      <c r="G92" s="12">
        <v>1</v>
      </c>
      <c r="H92" s="13"/>
      <c r="I92" s="2"/>
      <c r="J92" s="2"/>
      <c r="K92" s="2"/>
      <c r="L92" s="2"/>
      <c r="M92" s="2"/>
      <c r="N92" s="2"/>
    </row>
    <row r="93" spans="1:14" ht="15.75" x14ac:dyDescent="0.25">
      <c r="A93" s="3" t="s">
        <v>72</v>
      </c>
      <c r="B93" s="3" t="s">
        <v>53</v>
      </c>
      <c r="C93" s="3">
        <v>43</v>
      </c>
      <c r="D93" s="3">
        <v>1</v>
      </c>
      <c r="E93" s="2"/>
      <c r="F93" s="14" t="s">
        <v>49</v>
      </c>
      <c r="G93" s="15">
        <v>2</v>
      </c>
      <c r="H93" s="13"/>
      <c r="I93" s="2"/>
      <c r="J93" s="2"/>
      <c r="K93" s="2"/>
      <c r="L93" s="2"/>
      <c r="M93" s="2"/>
      <c r="N93" s="2"/>
    </row>
    <row r="94" spans="1:14" ht="15.75" x14ac:dyDescent="0.25">
      <c r="A94" s="3" t="s">
        <v>73</v>
      </c>
      <c r="B94" s="3" t="s">
        <v>53</v>
      </c>
      <c r="C94" s="3">
        <v>58</v>
      </c>
      <c r="D94" s="3">
        <v>1</v>
      </c>
      <c r="E94" s="2"/>
      <c r="F94" s="11" t="s">
        <v>53</v>
      </c>
      <c r="G94" s="12">
        <v>1</v>
      </c>
      <c r="H94" s="13"/>
      <c r="I94" s="2"/>
      <c r="J94" s="2"/>
      <c r="K94" s="2"/>
      <c r="L94" s="2"/>
      <c r="M94" s="2"/>
      <c r="N94" s="2"/>
    </row>
    <row r="95" spans="1:14" ht="15.75" x14ac:dyDescent="0.25">
      <c r="A95" s="3" t="s">
        <v>74</v>
      </c>
      <c r="B95" s="3" t="s">
        <v>53</v>
      </c>
      <c r="C95" s="3">
        <v>78</v>
      </c>
      <c r="D95" s="3">
        <v>1</v>
      </c>
      <c r="E95" s="2"/>
      <c r="F95" s="14" t="s">
        <v>53</v>
      </c>
      <c r="G95" s="15">
        <v>2</v>
      </c>
      <c r="H95" s="17"/>
      <c r="I95" s="2"/>
      <c r="J95" s="2"/>
      <c r="K95" s="2"/>
      <c r="L95" s="2"/>
      <c r="M95" s="2"/>
      <c r="N95" s="2"/>
    </row>
    <row r="96" spans="1:14" ht="15.75" x14ac:dyDescent="0.25">
      <c r="A96" s="3" t="s">
        <v>75</v>
      </c>
      <c r="B96" s="3" t="s">
        <v>49</v>
      </c>
      <c r="C96" s="3">
        <v>65</v>
      </c>
      <c r="D96" s="3">
        <v>2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3" t="s">
        <v>76</v>
      </c>
      <c r="B97" s="3" t="s">
        <v>49</v>
      </c>
      <c r="C97" s="3">
        <v>80</v>
      </c>
      <c r="D97" s="3">
        <v>2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3" t="s">
        <v>77</v>
      </c>
      <c r="B98" s="3" t="s">
        <v>49</v>
      </c>
      <c r="C98" s="3">
        <v>100</v>
      </c>
      <c r="D98" s="3">
        <v>2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3" t="s">
        <v>78</v>
      </c>
      <c r="B99" s="3" t="s">
        <v>53</v>
      </c>
      <c r="C99" s="3">
        <v>43</v>
      </c>
      <c r="D99" s="3">
        <v>2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3" t="s">
        <v>79</v>
      </c>
      <c r="B100" s="3" t="s">
        <v>53</v>
      </c>
      <c r="C100" s="3">
        <v>58</v>
      </c>
      <c r="D100" s="3">
        <v>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3" t="s">
        <v>80</v>
      </c>
      <c r="B101" s="3" t="s">
        <v>53</v>
      </c>
      <c r="C101" s="3">
        <v>78</v>
      </c>
      <c r="D101" s="3">
        <v>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41" t="s">
        <v>120</v>
      </c>
      <c r="B103" s="41"/>
      <c r="C103" s="41"/>
      <c r="D103" s="41"/>
      <c r="E103" s="2"/>
      <c r="F103" s="41" t="s">
        <v>121</v>
      </c>
      <c r="G103" s="41"/>
      <c r="H103" s="41"/>
      <c r="I103" s="41"/>
      <c r="J103" s="2"/>
      <c r="K103" s="2"/>
      <c r="L103" s="2"/>
      <c r="M103" s="2"/>
      <c r="N103" s="2"/>
    </row>
    <row r="104" spans="1:14" ht="15.75" x14ac:dyDescent="0.25">
      <c r="A104" s="2" t="s">
        <v>122</v>
      </c>
      <c r="B104" s="2" t="s">
        <v>45</v>
      </c>
      <c r="C104" s="2" t="s">
        <v>123</v>
      </c>
      <c r="D104" s="2" t="s">
        <v>124</v>
      </c>
      <c r="E104" s="2"/>
      <c r="F104" s="2" t="s">
        <v>122</v>
      </c>
      <c r="G104" s="2" t="s">
        <v>45</v>
      </c>
      <c r="H104" s="2" t="s">
        <v>123</v>
      </c>
      <c r="I104" s="2" t="s">
        <v>125</v>
      </c>
      <c r="J104" s="2"/>
      <c r="K104" s="2"/>
      <c r="L104" s="2"/>
      <c r="M104" s="2"/>
      <c r="N104" s="2"/>
    </row>
    <row r="105" spans="1:14" ht="15.75" x14ac:dyDescent="0.25">
      <c r="A105" s="2" t="s">
        <v>126</v>
      </c>
      <c r="B105" s="2" t="s">
        <v>49</v>
      </c>
      <c r="C105" s="2">
        <v>318</v>
      </c>
      <c r="D105" s="2"/>
      <c r="E105" s="2"/>
      <c r="F105" s="2" t="s">
        <v>126</v>
      </c>
      <c r="G105" s="2" t="s">
        <v>49</v>
      </c>
      <c r="H105" s="2">
        <v>318</v>
      </c>
      <c r="I105" s="2"/>
      <c r="J105" s="2"/>
      <c r="K105" s="2"/>
      <c r="L105" s="2"/>
      <c r="M105" s="2"/>
      <c r="N105" s="2"/>
    </row>
    <row r="106" spans="1:14" ht="15.75" x14ac:dyDescent="0.25">
      <c r="A106" s="2" t="s">
        <v>127</v>
      </c>
      <c r="B106" s="2" t="s">
        <v>49</v>
      </c>
      <c r="C106" s="2">
        <v>405</v>
      </c>
      <c r="D106" s="2"/>
      <c r="E106" s="2"/>
      <c r="F106" s="2" t="s">
        <v>127</v>
      </c>
      <c r="G106" s="2" t="s">
        <v>49</v>
      </c>
      <c r="H106" s="2">
        <v>405</v>
      </c>
      <c r="I106" s="2"/>
      <c r="J106" s="2"/>
      <c r="K106" s="2"/>
      <c r="L106" s="2"/>
      <c r="M106" s="2"/>
      <c r="N106" s="2"/>
    </row>
    <row r="107" spans="1:14" ht="15.75" x14ac:dyDescent="0.25">
      <c r="A107" s="2" t="s">
        <v>128</v>
      </c>
      <c r="B107" s="2" t="s">
        <v>49</v>
      </c>
      <c r="C107" s="2">
        <v>525</v>
      </c>
      <c r="D107" s="2"/>
      <c r="E107" s="2"/>
      <c r="F107" s="2" t="s">
        <v>128</v>
      </c>
      <c r="G107" s="2" t="s">
        <v>49</v>
      </c>
      <c r="H107" s="2">
        <v>525</v>
      </c>
      <c r="I107" s="2"/>
      <c r="J107" s="2"/>
      <c r="K107" s="2"/>
      <c r="L107" s="2"/>
      <c r="M107" s="2"/>
      <c r="N107" s="2"/>
    </row>
    <row r="108" spans="1:14" ht="15.75" x14ac:dyDescent="0.25">
      <c r="A108" s="2" t="s">
        <v>129</v>
      </c>
      <c r="B108" s="2" t="s">
        <v>53</v>
      </c>
      <c r="C108" s="2">
        <v>309</v>
      </c>
      <c r="D108" s="2"/>
      <c r="E108" s="2"/>
      <c r="F108" s="2" t="s">
        <v>129</v>
      </c>
      <c r="G108" s="2" t="s">
        <v>53</v>
      </c>
      <c r="H108" s="2">
        <v>309</v>
      </c>
      <c r="I108" s="2"/>
      <c r="J108" s="2"/>
      <c r="K108" s="2"/>
      <c r="L108" s="2"/>
      <c r="M108" s="2"/>
      <c r="N108" s="2"/>
    </row>
    <row r="109" spans="1:14" ht="15.75" x14ac:dyDescent="0.25">
      <c r="A109" s="2" t="s">
        <v>130</v>
      </c>
      <c r="B109" s="2" t="s">
        <v>53</v>
      </c>
      <c r="C109" s="2">
        <v>405</v>
      </c>
      <c r="D109" s="2"/>
      <c r="E109" s="2"/>
      <c r="F109" s="2" t="s">
        <v>130</v>
      </c>
      <c r="G109" s="2" t="s">
        <v>53</v>
      </c>
      <c r="H109" s="2">
        <v>405</v>
      </c>
      <c r="I109" s="2"/>
      <c r="J109" s="2"/>
      <c r="K109" s="2"/>
      <c r="L109" s="2"/>
      <c r="M109" s="2"/>
      <c r="N109" s="2"/>
    </row>
    <row r="110" spans="1:14" ht="15.75" x14ac:dyDescent="0.25">
      <c r="A110" s="2" t="s">
        <v>131</v>
      </c>
      <c r="B110" s="2" t="s">
        <v>53</v>
      </c>
      <c r="C110" s="2">
        <v>534</v>
      </c>
      <c r="D110" s="2"/>
      <c r="E110" s="2"/>
      <c r="F110" s="2" t="s">
        <v>131</v>
      </c>
      <c r="G110" s="2" t="s">
        <v>53</v>
      </c>
      <c r="H110" s="2">
        <v>534</v>
      </c>
      <c r="I110" s="2"/>
      <c r="J110" s="2"/>
      <c r="K110" s="2"/>
      <c r="L110" s="2"/>
      <c r="M110" s="2"/>
      <c r="N110" s="2"/>
    </row>
    <row r="111" spans="1:14" ht="15.75" x14ac:dyDescent="0.25">
      <c r="A111" s="2" t="s">
        <v>132</v>
      </c>
      <c r="B111" s="2" t="s">
        <v>57</v>
      </c>
      <c r="C111" s="2">
        <v>314</v>
      </c>
      <c r="D111" s="2"/>
      <c r="E111" s="2"/>
      <c r="F111" s="2" t="s">
        <v>132</v>
      </c>
      <c r="G111" s="2" t="s">
        <v>57</v>
      </c>
      <c r="H111" s="2">
        <v>314</v>
      </c>
      <c r="I111" s="2"/>
      <c r="J111" s="2"/>
      <c r="K111" s="2"/>
      <c r="L111" s="2"/>
      <c r="M111" s="2"/>
      <c r="N111" s="2"/>
    </row>
    <row r="112" spans="1:14" ht="15.75" x14ac:dyDescent="0.25">
      <c r="A112" s="2" t="s">
        <v>133</v>
      </c>
      <c r="B112" s="2" t="s">
        <v>57</v>
      </c>
      <c r="C112" s="2">
        <v>405</v>
      </c>
      <c r="D112" s="2"/>
      <c r="E112" s="2"/>
      <c r="F112" s="2" t="s">
        <v>133</v>
      </c>
      <c r="G112" s="2" t="s">
        <v>57</v>
      </c>
      <c r="H112" s="2">
        <v>405</v>
      </c>
      <c r="I112" s="2"/>
      <c r="J112" s="2"/>
      <c r="K112" s="2"/>
      <c r="L112" s="2"/>
      <c r="M112" s="2"/>
      <c r="N112" s="2"/>
    </row>
    <row r="113" spans="1:14" ht="15.75" x14ac:dyDescent="0.25">
      <c r="A113" s="2" t="s">
        <v>134</v>
      </c>
      <c r="B113" s="2" t="s">
        <v>57</v>
      </c>
      <c r="C113" s="2">
        <v>530</v>
      </c>
      <c r="D113" s="2"/>
      <c r="E113" s="2"/>
      <c r="F113" s="2" t="s">
        <v>134</v>
      </c>
      <c r="G113" s="2" t="s">
        <v>57</v>
      </c>
      <c r="H113" s="2">
        <v>530</v>
      </c>
      <c r="I113" s="2"/>
      <c r="J113" s="2"/>
      <c r="K113" s="2"/>
      <c r="L113" s="2"/>
      <c r="M113" s="2"/>
      <c r="N113" s="2"/>
    </row>
    <row r="114" spans="1:14" ht="15.75" x14ac:dyDescent="0.25">
      <c r="A114" s="2" t="s">
        <v>135</v>
      </c>
      <c r="B114" s="2"/>
      <c r="C114" s="2"/>
      <c r="D114" s="2"/>
      <c r="E114" s="2"/>
      <c r="F114" s="2" t="s">
        <v>135</v>
      </c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41" t="s">
        <v>136</v>
      </c>
      <c r="B115" s="41"/>
      <c r="C115" s="41"/>
      <c r="D115" s="41"/>
      <c r="E115" s="2"/>
      <c r="F115" s="41" t="s">
        <v>137</v>
      </c>
      <c r="G115" s="41"/>
      <c r="H115" s="41"/>
      <c r="I115" s="41"/>
      <c r="J115" s="41"/>
      <c r="K115" s="41"/>
      <c r="L115" s="41"/>
      <c r="M115" s="2"/>
      <c r="N115" s="2"/>
    </row>
    <row r="116" spans="1:14" ht="15.75" x14ac:dyDescent="0.25">
      <c r="A116" s="2" t="s">
        <v>44</v>
      </c>
      <c r="B116" s="2" t="s">
        <v>45</v>
      </c>
      <c r="C116" s="2" t="s">
        <v>46</v>
      </c>
      <c r="D116" s="2" t="s">
        <v>138</v>
      </c>
      <c r="E116" s="2"/>
      <c r="F116" s="2"/>
      <c r="G116" s="2"/>
      <c r="H116" s="2"/>
      <c r="I116" s="2"/>
      <c r="J116" s="2"/>
      <c r="K116" s="2"/>
      <c r="L116" s="2" t="s">
        <v>137</v>
      </c>
      <c r="M116" s="2"/>
      <c r="N116" s="2"/>
    </row>
    <row r="117" spans="1:14" ht="15.75" x14ac:dyDescent="0.25">
      <c r="A117" s="2" t="s">
        <v>67</v>
      </c>
      <c r="B117" s="2" t="s">
        <v>49</v>
      </c>
      <c r="C117" s="2">
        <v>45</v>
      </c>
      <c r="D117" s="2"/>
      <c r="E117" s="2"/>
      <c r="F117" s="2">
        <v>1</v>
      </c>
      <c r="G117" s="2">
        <v>2</v>
      </c>
      <c r="H117" s="2">
        <v>3</v>
      </c>
      <c r="I117" s="2">
        <v>4</v>
      </c>
      <c r="J117" s="2">
        <v>5</v>
      </c>
      <c r="K117" s="2">
        <v>6</v>
      </c>
      <c r="L117" s="2"/>
      <c r="M117" s="2"/>
      <c r="N117" s="2"/>
    </row>
    <row r="118" spans="1:14" ht="15.75" x14ac:dyDescent="0.25">
      <c r="A118" s="2" t="s">
        <v>70</v>
      </c>
      <c r="B118" s="2" t="s">
        <v>49</v>
      </c>
      <c r="C118" s="2">
        <v>60</v>
      </c>
      <c r="D118" s="2"/>
      <c r="E118" s="2"/>
      <c r="F118" s="2"/>
      <c r="G118" s="2"/>
      <c r="H118" s="2"/>
      <c r="I118" s="2"/>
      <c r="J118" s="2"/>
      <c r="K118" s="2"/>
      <c r="L118" s="2"/>
      <c r="M118" s="2" t="s">
        <v>137</v>
      </c>
      <c r="N118" s="2"/>
    </row>
    <row r="119" spans="1:14" ht="15.75" x14ac:dyDescent="0.25">
      <c r="A119" s="2" t="s">
        <v>71</v>
      </c>
      <c r="B119" s="2" t="s">
        <v>49</v>
      </c>
      <c r="C119" s="2">
        <v>80</v>
      </c>
      <c r="D119" s="2"/>
      <c r="E119" s="2"/>
      <c r="F119" s="2">
        <v>2</v>
      </c>
      <c r="G119" s="2">
        <v>2</v>
      </c>
      <c r="H119" s="2">
        <v>3</v>
      </c>
      <c r="I119" s="2">
        <v>3</v>
      </c>
      <c r="J119" s="2">
        <v>4</v>
      </c>
      <c r="K119" s="2">
        <v>5</v>
      </c>
      <c r="L119" s="2">
        <v>5</v>
      </c>
      <c r="M119" s="2"/>
      <c r="N119" s="2"/>
    </row>
    <row r="120" spans="1:14" ht="15.75" x14ac:dyDescent="0.25">
      <c r="A120" s="2" t="s">
        <v>72</v>
      </c>
      <c r="B120" s="2" t="s">
        <v>53</v>
      </c>
      <c r="C120" s="2">
        <v>65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 t="s">
        <v>73</v>
      </c>
      <c r="B121" s="2" t="s">
        <v>53</v>
      </c>
      <c r="C121" s="2">
        <v>80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 t="s">
        <v>74</v>
      </c>
      <c r="B122" s="2" t="s">
        <v>53</v>
      </c>
      <c r="C122" s="2">
        <v>100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 t="s">
        <v>139</v>
      </c>
      <c r="B123" s="2" t="s">
        <v>57</v>
      </c>
      <c r="C123" s="2">
        <v>43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 t="s">
        <v>140</v>
      </c>
      <c r="B124" s="2" t="s">
        <v>57</v>
      </c>
      <c r="C124" s="2">
        <v>58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 t="s">
        <v>141</v>
      </c>
      <c r="B125" s="2" t="s">
        <v>57</v>
      </c>
      <c r="C125" s="2">
        <v>78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 t="s">
        <v>60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41" t="s">
        <v>142</v>
      </c>
      <c r="B127" s="41"/>
      <c r="C127" s="41"/>
      <c r="D127" s="41"/>
      <c r="E127" s="41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 t="s">
        <v>143</v>
      </c>
      <c r="B128" s="2" t="s">
        <v>144</v>
      </c>
      <c r="C128" s="2" t="s">
        <v>145</v>
      </c>
      <c r="D128" s="2" t="s">
        <v>146</v>
      </c>
      <c r="E128" s="2" t="s">
        <v>147</v>
      </c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 t="s">
        <v>148</v>
      </c>
      <c r="B129" s="2">
        <v>10</v>
      </c>
      <c r="C129" s="2">
        <v>4</v>
      </c>
      <c r="D129" s="2">
        <v>1</v>
      </c>
      <c r="E129" s="2">
        <v>1</v>
      </c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 t="s">
        <v>149</v>
      </c>
      <c r="B130" s="2">
        <v>12</v>
      </c>
      <c r="C130" s="2">
        <v>3</v>
      </c>
      <c r="D130" s="2">
        <v>0</v>
      </c>
      <c r="E130" s="2">
        <v>1</v>
      </c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 t="s">
        <v>150</v>
      </c>
      <c r="B131" s="2">
        <v>15</v>
      </c>
      <c r="C131" s="2">
        <v>1</v>
      </c>
      <c r="D131" s="2">
        <v>3</v>
      </c>
      <c r="E131" s="2">
        <v>1</v>
      </c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 t="s">
        <v>151</v>
      </c>
      <c r="B132" s="2">
        <v>4</v>
      </c>
      <c r="C132" s="2">
        <v>2</v>
      </c>
      <c r="D132" s="2">
        <v>6</v>
      </c>
      <c r="E132" s="2">
        <v>0</v>
      </c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 t="s">
        <v>152</v>
      </c>
      <c r="B133" s="2">
        <v>10</v>
      </c>
      <c r="C133" s="2">
        <v>4</v>
      </c>
      <c r="D133" s="2">
        <v>1</v>
      </c>
      <c r="E133" s="2">
        <v>1</v>
      </c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 t="s">
        <v>153</v>
      </c>
      <c r="B134" s="2">
        <v>9</v>
      </c>
      <c r="C134" s="2">
        <v>2</v>
      </c>
      <c r="D134" s="2">
        <v>1</v>
      </c>
      <c r="E134" s="2">
        <v>0</v>
      </c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 t="s">
        <v>154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 t="s">
        <v>60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41" t="s">
        <v>155</v>
      </c>
      <c r="B138" s="41"/>
      <c r="C138" s="41"/>
      <c r="D138" s="41"/>
      <c r="E138" s="2"/>
      <c r="F138" s="41" t="s">
        <v>156</v>
      </c>
      <c r="G138" s="41"/>
      <c r="H138" s="41"/>
      <c r="I138" s="41"/>
      <c r="J138" s="2"/>
      <c r="K138" s="2"/>
      <c r="L138" s="2"/>
      <c r="M138" s="2"/>
      <c r="N138" s="2"/>
    </row>
    <row r="139" spans="1:14" ht="15.75" x14ac:dyDescent="0.25">
      <c r="A139" s="2" t="s">
        <v>44</v>
      </c>
      <c r="B139" s="2" t="s">
        <v>45</v>
      </c>
      <c r="C139" s="2" t="s">
        <v>65</v>
      </c>
      <c r="D139" s="2" t="s">
        <v>157</v>
      </c>
      <c r="E139" s="2"/>
      <c r="F139" s="2" t="s">
        <v>44</v>
      </c>
      <c r="G139" s="2" t="s">
        <v>45</v>
      </c>
      <c r="H139" s="2" t="s">
        <v>65</v>
      </c>
      <c r="I139" s="2" t="s">
        <v>157</v>
      </c>
      <c r="J139" s="2"/>
      <c r="K139" s="2"/>
      <c r="L139" s="2"/>
      <c r="M139" s="2"/>
      <c r="N139" s="2"/>
    </row>
    <row r="140" spans="1:14" ht="15.75" x14ac:dyDescent="0.25">
      <c r="A140" s="2" t="s">
        <v>67</v>
      </c>
      <c r="B140" s="2" t="s">
        <v>49</v>
      </c>
      <c r="C140" s="2">
        <v>49</v>
      </c>
      <c r="D140" s="2"/>
      <c r="E140" s="2"/>
      <c r="F140" s="2" t="s">
        <v>67</v>
      </c>
      <c r="G140" s="2" t="s">
        <v>49</v>
      </c>
      <c r="H140" s="2">
        <v>49</v>
      </c>
      <c r="I140" s="2"/>
      <c r="J140" s="2"/>
      <c r="K140" s="2"/>
      <c r="L140" s="2"/>
      <c r="M140" s="2"/>
      <c r="N140" s="2"/>
    </row>
    <row r="141" spans="1:14" ht="15.75" x14ac:dyDescent="0.25">
      <c r="A141" s="2" t="s">
        <v>70</v>
      </c>
      <c r="B141" s="2" t="s">
        <v>49</v>
      </c>
      <c r="C141" s="2">
        <v>63</v>
      </c>
      <c r="D141" s="2"/>
      <c r="E141" s="2"/>
      <c r="F141" s="2" t="s">
        <v>70</v>
      </c>
      <c r="G141" s="2" t="s">
        <v>49</v>
      </c>
      <c r="H141" s="2">
        <v>63</v>
      </c>
      <c r="I141" s="2"/>
      <c r="J141" s="2"/>
      <c r="K141" s="2"/>
      <c r="L141" s="2"/>
      <c r="M141" s="2"/>
      <c r="N141" s="2"/>
    </row>
    <row r="142" spans="1:14" ht="15.75" x14ac:dyDescent="0.25">
      <c r="A142" s="2" t="s">
        <v>71</v>
      </c>
      <c r="B142" s="2" t="s">
        <v>49</v>
      </c>
      <c r="C142" s="2">
        <v>83</v>
      </c>
      <c r="D142" s="2"/>
      <c r="E142" s="2"/>
      <c r="F142" s="2" t="s">
        <v>71</v>
      </c>
      <c r="G142" s="2" t="s">
        <v>49</v>
      </c>
      <c r="H142" s="2">
        <v>83</v>
      </c>
      <c r="I142" s="2"/>
      <c r="J142" s="2"/>
      <c r="K142" s="2"/>
      <c r="L142" s="2"/>
      <c r="M142" s="2"/>
      <c r="N142" s="2"/>
    </row>
    <row r="143" spans="1:14" ht="15.75" x14ac:dyDescent="0.25">
      <c r="A143" s="2" t="s">
        <v>72</v>
      </c>
      <c r="B143" s="2" t="s">
        <v>53</v>
      </c>
      <c r="C143" s="2">
        <v>43</v>
      </c>
      <c r="D143" s="2"/>
      <c r="E143" s="2"/>
      <c r="F143" s="2" t="s">
        <v>72</v>
      </c>
      <c r="G143" s="2" t="s">
        <v>53</v>
      </c>
      <c r="H143" s="2">
        <v>43</v>
      </c>
      <c r="I143" s="2"/>
      <c r="J143" s="2"/>
      <c r="K143" s="2"/>
      <c r="L143" s="2"/>
      <c r="M143" s="2"/>
      <c r="N143" s="2"/>
    </row>
    <row r="144" spans="1:14" ht="15.75" x14ac:dyDescent="0.25">
      <c r="A144" s="2" t="s">
        <v>73</v>
      </c>
      <c r="B144" s="2" t="s">
        <v>53</v>
      </c>
      <c r="C144" s="2">
        <v>58</v>
      </c>
      <c r="D144" s="2"/>
      <c r="E144" s="2"/>
      <c r="F144" s="2" t="s">
        <v>73</v>
      </c>
      <c r="G144" s="2" t="s">
        <v>53</v>
      </c>
      <c r="H144" s="2">
        <v>58</v>
      </c>
      <c r="I144" s="2"/>
      <c r="J144" s="2"/>
      <c r="K144" s="2"/>
      <c r="L144" s="2"/>
      <c r="M144" s="2"/>
      <c r="N144" s="2"/>
    </row>
    <row r="145" spans="1:14" ht="15.75" x14ac:dyDescent="0.25">
      <c r="A145" s="2" t="s">
        <v>74</v>
      </c>
      <c r="B145" s="2" t="s">
        <v>53</v>
      </c>
      <c r="C145" s="2">
        <v>78</v>
      </c>
      <c r="D145" s="2"/>
      <c r="E145" s="2"/>
      <c r="F145" s="2" t="s">
        <v>74</v>
      </c>
      <c r="G145" s="2" t="s">
        <v>53</v>
      </c>
      <c r="H145" s="2">
        <v>78</v>
      </c>
      <c r="I145" s="2"/>
      <c r="J145" s="2"/>
      <c r="K145" s="2"/>
      <c r="L145" s="2"/>
      <c r="M145" s="2"/>
      <c r="N145" s="2"/>
    </row>
    <row r="146" spans="1:14" ht="15.75" x14ac:dyDescent="0.25">
      <c r="A146" s="2" t="s">
        <v>139</v>
      </c>
      <c r="B146" s="2" t="s">
        <v>57</v>
      </c>
      <c r="C146" s="2">
        <v>65</v>
      </c>
      <c r="D146" s="2"/>
      <c r="E146" s="2"/>
      <c r="F146" s="2" t="s">
        <v>139</v>
      </c>
      <c r="G146" s="2" t="s">
        <v>57</v>
      </c>
      <c r="H146" s="2">
        <v>65</v>
      </c>
      <c r="I146" s="2"/>
      <c r="J146" s="2"/>
      <c r="K146" s="2"/>
      <c r="L146" s="2"/>
      <c r="M146" s="2"/>
      <c r="N146" s="2"/>
    </row>
    <row r="147" spans="1:14" ht="15.75" x14ac:dyDescent="0.25">
      <c r="A147" s="2" t="s">
        <v>140</v>
      </c>
      <c r="B147" s="2" t="s">
        <v>57</v>
      </c>
      <c r="C147" s="2">
        <v>80</v>
      </c>
      <c r="D147" s="2"/>
      <c r="E147" s="2"/>
      <c r="F147" s="2" t="s">
        <v>140</v>
      </c>
      <c r="G147" s="2" t="s">
        <v>57</v>
      </c>
      <c r="H147" s="2">
        <v>80</v>
      </c>
      <c r="I147" s="2"/>
      <c r="J147" s="2"/>
      <c r="K147" s="2"/>
      <c r="L147" s="2"/>
      <c r="M147" s="2"/>
      <c r="N147" s="2"/>
    </row>
    <row r="148" spans="1:14" ht="15.75" x14ac:dyDescent="0.25">
      <c r="A148" s="2" t="s">
        <v>141</v>
      </c>
      <c r="B148" s="2" t="s">
        <v>57</v>
      </c>
      <c r="C148" s="2">
        <v>100</v>
      </c>
      <c r="D148" s="2"/>
      <c r="E148" s="2"/>
      <c r="F148" s="2" t="s">
        <v>141</v>
      </c>
      <c r="G148" s="2" t="s">
        <v>57</v>
      </c>
      <c r="H148" s="2">
        <v>100</v>
      </c>
      <c r="I148" s="2"/>
      <c r="J148" s="2"/>
      <c r="K148" s="2"/>
      <c r="L148" s="2"/>
      <c r="M148" s="2"/>
      <c r="N148" s="2"/>
    </row>
    <row r="149" spans="1:14" ht="15.75" x14ac:dyDescent="0.25">
      <c r="A149" s="2" t="s">
        <v>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41" t="s">
        <v>158</v>
      </c>
      <c r="B150" s="41"/>
      <c r="C150" s="41"/>
      <c r="D150" s="41"/>
      <c r="E150" s="41"/>
      <c r="F150" s="41"/>
      <c r="G150" s="2"/>
      <c r="H150" s="41" t="s">
        <v>159</v>
      </c>
      <c r="I150" s="41"/>
      <c r="J150" s="41"/>
      <c r="K150" s="41"/>
      <c r="L150" s="41"/>
      <c r="M150" s="41"/>
      <c r="N150" s="41"/>
    </row>
    <row r="151" spans="1:14" ht="15.75" x14ac:dyDescent="0.25">
      <c r="A151" s="2" t="s">
        <v>122</v>
      </c>
      <c r="B151" s="2" t="s">
        <v>45</v>
      </c>
      <c r="C151" s="2" t="s">
        <v>83</v>
      </c>
      <c r="D151" s="2" t="s">
        <v>123</v>
      </c>
      <c r="E151" s="2"/>
      <c r="F151" s="2"/>
      <c r="G151" s="2"/>
      <c r="H151" s="2" t="s">
        <v>160</v>
      </c>
      <c r="I151" s="2" t="s">
        <v>161</v>
      </c>
      <c r="J151" s="2" t="s">
        <v>45</v>
      </c>
      <c r="K151" s="2" t="s">
        <v>83</v>
      </c>
      <c r="L151" s="2" t="s">
        <v>123</v>
      </c>
      <c r="M151" s="2"/>
      <c r="N151" s="2"/>
    </row>
    <row r="152" spans="1:14" ht="15.75" x14ac:dyDescent="0.25">
      <c r="A152" s="2" t="s">
        <v>126</v>
      </c>
      <c r="B152" s="2" t="s">
        <v>49</v>
      </c>
      <c r="C152" s="2" t="s">
        <v>89</v>
      </c>
      <c r="D152" s="2">
        <v>318</v>
      </c>
      <c r="E152" s="2"/>
      <c r="F152" s="2"/>
      <c r="G152" s="2"/>
      <c r="H152" s="2">
        <v>1</v>
      </c>
      <c r="I152" s="2" t="s">
        <v>162</v>
      </c>
      <c r="J152" s="2" t="s">
        <v>49</v>
      </c>
      <c r="K152" s="2" t="s">
        <v>89</v>
      </c>
      <c r="L152" s="2">
        <v>318</v>
      </c>
      <c r="M152" s="2"/>
      <c r="N152" s="2"/>
    </row>
    <row r="153" spans="1:14" ht="15.75" x14ac:dyDescent="0.25">
      <c r="A153" s="2" t="s">
        <v>127</v>
      </c>
      <c r="B153" s="2" t="s">
        <v>49</v>
      </c>
      <c r="C153" s="2" t="s">
        <v>89</v>
      </c>
      <c r="D153" s="2">
        <v>405</v>
      </c>
      <c r="E153" s="2"/>
      <c r="F153" s="2"/>
      <c r="G153" s="2"/>
      <c r="H153" s="2">
        <v>2</v>
      </c>
      <c r="I153" s="2" t="s">
        <v>163</v>
      </c>
      <c r="J153" s="2" t="s">
        <v>49</v>
      </c>
      <c r="K153" s="2" t="s">
        <v>89</v>
      </c>
      <c r="L153" s="2">
        <v>405</v>
      </c>
      <c r="M153" s="2"/>
      <c r="N153" s="2"/>
    </row>
    <row r="154" spans="1:14" ht="15.75" x14ac:dyDescent="0.25">
      <c r="A154" s="2" t="s">
        <v>128</v>
      </c>
      <c r="B154" s="2" t="s">
        <v>49</v>
      </c>
      <c r="C154" s="2" t="s">
        <v>89</v>
      </c>
      <c r="D154" s="2">
        <v>525</v>
      </c>
      <c r="E154" s="2"/>
      <c r="F154" s="2"/>
      <c r="G154" s="2"/>
      <c r="H154" s="2">
        <v>3</v>
      </c>
      <c r="I154" s="2" t="s">
        <v>164</v>
      </c>
      <c r="J154" s="2" t="s">
        <v>49</v>
      </c>
      <c r="K154" s="2" t="s">
        <v>89</v>
      </c>
      <c r="L154" s="2">
        <v>525</v>
      </c>
      <c r="M154" s="2"/>
      <c r="N154" s="2"/>
    </row>
    <row r="155" spans="1:14" ht="15.75" x14ac:dyDescent="0.25">
      <c r="A155" s="2" t="s">
        <v>129</v>
      </c>
      <c r="B155" s="2" t="s">
        <v>53</v>
      </c>
      <c r="C155" s="2"/>
      <c r="D155" s="2">
        <v>309</v>
      </c>
      <c r="E155" s="2"/>
      <c r="F155" s="2"/>
      <c r="G155" s="2"/>
      <c r="H155" s="2">
        <v>4</v>
      </c>
      <c r="I155" s="2" t="s">
        <v>165</v>
      </c>
      <c r="J155" s="2" t="s">
        <v>53</v>
      </c>
      <c r="K155" s="2"/>
      <c r="L155" s="2">
        <v>309</v>
      </c>
      <c r="M155" s="2"/>
      <c r="N155" s="2"/>
    </row>
    <row r="156" spans="1:14" ht="15.75" x14ac:dyDescent="0.25">
      <c r="A156" s="2" t="s">
        <v>130</v>
      </c>
      <c r="B156" s="2" t="s">
        <v>53</v>
      </c>
      <c r="C156" s="2"/>
      <c r="D156" s="2">
        <v>405</v>
      </c>
      <c r="E156" s="2"/>
      <c r="F156" s="2"/>
      <c r="G156" s="2"/>
      <c r="H156" s="2">
        <v>5</v>
      </c>
      <c r="I156" s="2" t="s">
        <v>166</v>
      </c>
      <c r="J156" s="2" t="s">
        <v>53</v>
      </c>
      <c r="K156" s="2"/>
      <c r="L156" s="2">
        <v>405</v>
      </c>
      <c r="M156" s="2"/>
      <c r="N156" s="2"/>
    </row>
    <row r="157" spans="1:14" ht="15.75" x14ac:dyDescent="0.25">
      <c r="A157" s="2" t="s">
        <v>131</v>
      </c>
      <c r="B157" s="2" t="s">
        <v>53</v>
      </c>
      <c r="C157" s="2" t="s">
        <v>104</v>
      </c>
      <c r="D157" s="2">
        <v>534</v>
      </c>
      <c r="E157" s="2"/>
      <c r="F157" s="2"/>
      <c r="G157" s="2"/>
      <c r="H157" s="2">
        <v>6</v>
      </c>
      <c r="I157" s="2" t="s">
        <v>167</v>
      </c>
      <c r="J157" s="2" t="s">
        <v>53</v>
      </c>
      <c r="K157" s="2" t="s">
        <v>104</v>
      </c>
      <c r="L157" s="2">
        <v>534</v>
      </c>
      <c r="M157" s="2"/>
      <c r="N157" s="2"/>
    </row>
    <row r="158" spans="1:14" ht="15.75" x14ac:dyDescent="0.25">
      <c r="A158" s="2" t="s">
        <v>132</v>
      </c>
      <c r="B158" s="2" t="s">
        <v>57</v>
      </c>
      <c r="C158" s="2"/>
      <c r="D158" s="2">
        <v>314</v>
      </c>
      <c r="E158" s="2"/>
      <c r="F158" s="2"/>
      <c r="G158" s="2"/>
      <c r="H158" s="2">
        <v>7</v>
      </c>
      <c r="I158" s="2" t="s">
        <v>168</v>
      </c>
      <c r="J158" s="2" t="s">
        <v>57</v>
      </c>
      <c r="K158" s="2"/>
      <c r="L158" s="2">
        <v>314</v>
      </c>
      <c r="M158" s="2"/>
      <c r="N158" s="2"/>
    </row>
    <row r="159" spans="1:14" ht="15.75" x14ac:dyDescent="0.25">
      <c r="A159" s="2" t="s">
        <v>133</v>
      </c>
      <c r="B159" s="2" t="s">
        <v>57</v>
      </c>
      <c r="C159" s="2"/>
      <c r="D159" s="2">
        <v>405</v>
      </c>
      <c r="E159" s="2"/>
      <c r="F159" s="2"/>
      <c r="G159" s="2"/>
      <c r="H159" s="2">
        <v>8</v>
      </c>
      <c r="I159" s="2" t="s">
        <v>169</v>
      </c>
      <c r="J159" s="2" t="s">
        <v>57</v>
      </c>
      <c r="K159" s="2"/>
      <c r="L159" s="2">
        <v>405</v>
      </c>
      <c r="M159" s="2"/>
      <c r="N159" s="2"/>
    </row>
    <row r="160" spans="1:14" ht="15.75" x14ac:dyDescent="0.25">
      <c r="A160" s="2" t="s">
        <v>134</v>
      </c>
      <c r="B160" s="2" t="s">
        <v>57</v>
      </c>
      <c r="C160" s="2"/>
      <c r="D160" s="2">
        <v>530</v>
      </c>
      <c r="E160" s="2"/>
      <c r="F160" s="2"/>
      <c r="G160" s="2"/>
      <c r="H160" s="2">
        <v>9</v>
      </c>
      <c r="I160" s="2" t="s">
        <v>170</v>
      </c>
      <c r="J160" s="2" t="s">
        <v>57</v>
      </c>
      <c r="K160" s="2"/>
      <c r="L160" s="2">
        <v>530</v>
      </c>
      <c r="M160" s="2"/>
      <c r="N160" s="2"/>
    </row>
    <row r="161" spans="1:14" ht="15.75" x14ac:dyDescent="0.25">
      <c r="A161" s="2" t="s">
        <v>171</v>
      </c>
      <c r="B161" s="2" t="s">
        <v>107</v>
      </c>
      <c r="C161" s="2"/>
      <c r="D161" s="2">
        <v>195</v>
      </c>
      <c r="E161" s="2"/>
      <c r="F161" s="2"/>
      <c r="G161" s="2"/>
      <c r="H161" s="2">
        <v>10</v>
      </c>
      <c r="I161" s="2" t="s">
        <v>171</v>
      </c>
      <c r="J161" s="2" t="s">
        <v>107</v>
      </c>
      <c r="K161" s="2"/>
      <c r="L161" s="2">
        <v>195</v>
      </c>
      <c r="M161" s="2"/>
      <c r="N161" s="2"/>
    </row>
    <row r="162" spans="1:14" ht="15.75" x14ac:dyDescent="0.25">
      <c r="A162" s="2" t="s">
        <v>172</v>
      </c>
      <c r="B162" s="2" t="s">
        <v>107</v>
      </c>
      <c r="C162" s="2"/>
      <c r="D162" s="2">
        <v>205</v>
      </c>
      <c r="E162" s="2"/>
      <c r="F162" s="2"/>
      <c r="G162" s="2"/>
      <c r="H162" s="2">
        <v>11</v>
      </c>
      <c r="I162" s="2" t="s">
        <v>172</v>
      </c>
      <c r="J162" s="2" t="s">
        <v>107</v>
      </c>
      <c r="K162" s="2"/>
      <c r="L162" s="2">
        <v>205</v>
      </c>
      <c r="M162" s="2"/>
      <c r="N162" s="2"/>
    </row>
    <row r="163" spans="1:14" ht="15.75" x14ac:dyDescent="0.25">
      <c r="A163" s="2" t="s">
        <v>173</v>
      </c>
      <c r="B163" s="2" t="s">
        <v>107</v>
      </c>
      <c r="C163" s="2" t="s">
        <v>104</v>
      </c>
      <c r="D163" s="2">
        <v>395</v>
      </c>
      <c r="E163" s="2"/>
      <c r="F163" s="2"/>
      <c r="G163" s="2"/>
      <c r="H163" s="2">
        <v>12</v>
      </c>
      <c r="I163" s="2" t="s">
        <v>173</v>
      </c>
      <c r="J163" s="2" t="s">
        <v>107</v>
      </c>
      <c r="K163" s="2" t="s">
        <v>104</v>
      </c>
      <c r="L163" s="2">
        <v>395</v>
      </c>
      <c r="M163" s="2"/>
      <c r="N163" s="2"/>
    </row>
    <row r="164" spans="1:14" ht="15.75" x14ac:dyDescent="0.25">
      <c r="A164" s="2" t="s">
        <v>174</v>
      </c>
      <c r="B164" s="2" t="s">
        <v>107</v>
      </c>
      <c r="C164" s="2" t="s">
        <v>89</v>
      </c>
      <c r="D164" s="2">
        <v>195</v>
      </c>
      <c r="E164" s="2"/>
      <c r="F164" s="2"/>
      <c r="G164" s="2"/>
      <c r="H164" s="2">
        <v>13</v>
      </c>
      <c r="I164" s="2" t="s">
        <v>174</v>
      </c>
      <c r="J164" s="2" t="s">
        <v>107</v>
      </c>
      <c r="K164" s="2" t="s">
        <v>89</v>
      </c>
      <c r="L164" s="2">
        <v>195</v>
      </c>
      <c r="M164" s="2"/>
      <c r="N164" s="2"/>
    </row>
    <row r="165" spans="1:14" ht="15.75" x14ac:dyDescent="0.25">
      <c r="A165" s="2" t="s">
        <v>175</v>
      </c>
      <c r="B165" s="2" t="s">
        <v>107</v>
      </c>
      <c r="C165" s="2" t="s">
        <v>89</v>
      </c>
      <c r="D165" s="2">
        <v>205</v>
      </c>
      <c r="E165" s="2"/>
      <c r="F165" s="2"/>
      <c r="G165" s="2"/>
      <c r="H165" s="2">
        <v>14</v>
      </c>
      <c r="I165" s="2" t="s">
        <v>175</v>
      </c>
      <c r="J165" s="2" t="s">
        <v>107</v>
      </c>
      <c r="K165" s="2" t="s">
        <v>89</v>
      </c>
      <c r="L165" s="2">
        <v>205</v>
      </c>
      <c r="M165" s="2"/>
      <c r="N165" s="2"/>
    </row>
    <row r="166" spans="1:14" ht="15.75" x14ac:dyDescent="0.25">
      <c r="A166" s="2" t="s">
        <v>176</v>
      </c>
      <c r="B166" s="2" t="s">
        <v>107</v>
      </c>
      <c r="C166" s="2" t="s">
        <v>89</v>
      </c>
      <c r="D166" s="2">
        <v>395</v>
      </c>
      <c r="E166" s="2"/>
      <c r="F166" s="2"/>
      <c r="G166" s="2"/>
      <c r="H166" s="2">
        <v>15</v>
      </c>
      <c r="I166" s="2" t="s">
        <v>176</v>
      </c>
      <c r="J166" s="2" t="s">
        <v>107</v>
      </c>
      <c r="K166" s="2" t="s">
        <v>89</v>
      </c>
      <c r="L166" s="2">
        <v>395</v>
      </c>
      <c r="M166" s="2"/>
      <c r="N166" s="2"/>
    </row>
    <row r="167" spans="1:14" ht="15.75" x14ac:dyDescent="0.25">
      <c r="A167" s="2" t="s">
        <v>177</v>
      </c>
      <c r="B167" s="2" t="s">
        <v>103</v>
      </c>
      <c r="C167" s="2" t="s">
        <v>104</v>
      </c>
      <c r="D167" s="2">
        <v>251</v>
      </c>
      <c r="E167" s="2"/>
      <c r="F167" s="2"/>
      <c r="G167" s="2"/>
      <c r="H167" s="2">
        <v>16</v>
      </c>
      <c r="I167" s="2" t="s">
        <v>177</v>
      </c>
      <c r="J167" s="2" t="s">
        <v>103</v>
      </c>
      <c r="K167" s="2" t="s">
        <v>104</v>
      </c>
      <c r="L167" s="2">
        <v>251</v>
      </c>
      <c r="M167" s="2"/>
      <c r="N167" s="2"/>
    </row>
    <row r="168" spans="1:14" ht="15.75" x14ac:dyDescent="0.25">
      <c r="A168" s="2" t="s">
        <v>178</v>
      </c>
      <c r="B168" s="2" t="s">
        <v>103</v>
      </c>
      <c r="C168" s="2" t="s">
        <v>104</v>
      </c>
      <c r="D168" s="2">
        <v>349</v>
      </c>
      <c r="E168" s="2"/>
      <c r="F168" s="2"/>
      <c r="G168" s="2"/>
      <c r="H168" s="2">
        <v>17</v>
      </c>
      <c r="I168" s="2" t="s">
        <v>179</v>
      </c>
      <c r="J168" s="2" t="s">
        <v>103</v>
      </c>
      <c r="K168" s="2" t="s">
        <v>104</v>
      </c>
      <c r="L168" s="2">
        <v>349</v>
      </c>
      <c r="M168" s="2"/>
      <c r="N168" s="2"/>
    </row>
    <row r="169" spans="1:14" ht="15.75" x14ac:dyDescent="0.25">
      <c r="A169" s="2" t="s">
        <v>180</v>
      </c>
      <c r="B169" s="2" t="s">
        <v>103</v>
      </c>
      <c r="C169" s="2" t="s">
        <v>104</v>
      </c>
      <c r="D169" s="2">
        <v>479</v>
      </c>
      <c r="E169" s="2"/>
      <c r="F169" s="2"/>
      <c r="G169" s="2"/>
      <c r="H169" s="2">
        <v>18</v>
      </c>
      <c r="I169" s="2" t="s">
        <v>181</v>
      </c>
      <c r="J169" s="2" t="s">
        <v>103</v>
      </c>
      <c r="K169" s="2" t="s">
        <v>104</v>
      </c>
      <c r="L169" s="2">
        <v>479</v>
      </c>
      <c r="M169" s="2"/>
      <c r="N169" s="2"/>
    </row>
    <row r="170" spans="1:14" ht="15.75" x14ac:dyDescent="0.25">
      <c r="A170" s="2" t="s">
        <v>182</v>
      </c>
      <c r="B170" s="2" t="s">
        <v>103</v>
      </c>
      <c r="C170" s="2"/>
      <c r="D170" s="2">
        <v>253</v>
      </c>
      <c r="E170" s="2"/>
      <c r="F170" s="2"/>
      <c r="G170" s="2"/>
      <c r="H170" s="2">
        <v>19</v>
      </c>
      <c r="I170" s="2" t="s">
        <v>182</v>
      </c>
      <c r="J170" s="2" t="s">
        <v>103</v>
      </c>
      <c r="K170" s="2"/>
      <c r="L170" s="2">
        <v>253</v>
      </c>
      <c r="M170" s="2"/>
      <c r="N170" s="2"/>
    </row>
    <row r="171" spans="1:14" ht="15.75" x14ac:dyDescent="0.25">
      <c r="A171" s="2" t="s">
        <v>183</v>
      </c>
      <c r="B171" s="2" t="s">
        <v>103</v>
      </c>
      <c r="C171" s="2"/>
      <c r="D171" s="2">
        <v>413</v>
      </c>
      <c r="E171" s="2"/>
      <c r="F171" s="2"/>
      <c r="G171" s="2"/>
      <c r="H171" s="2">
        <v>20</v>
      </c>
      <c r="I171" s="2" t="s">
        <v>183</v>
      </c>
      <c r="J171" s="2" t="s">
        <v>103</v>
      </c>
      <c r="K171" s="2"/>
      <c r="L171" s="2">
        <v>413</v>
      </c>
      <c r="M171" s="2"/>
      <c r="N171" s="2"/>
    </row>
    <row r="172" spans="1:14" ht="15.75" x14ac:dyDescent="0.25">
      <c r="A172" s="2" t="s">
        <v>184</v>
      </c>
      <c r="B172" s="2" t="s">
        <v>103</v>
      </c>
      <c r="C172" s="2" t="s">
        <v>104</v>
      </c>
      <c r="D172" s="2">
        <v>262</v>
      </c>
      <c r="E172" s="2"/>
      <c r="F172" s="2"/>
      <c r="G172" s="2"/>
      <c r="H172" s="2" t="s">
        <v>60</v>
      </c>
      <c r="I172" s="2"/>
      <c r="J172" s="2"/>
      <c r="K172" s="2"/>
      <c r="L172" s="2"/>
      <c r="M172" s="2"/>
      <c r="N172" s="2"/>
    </row>
    <row r="173" spans="1:14" ht="15.75" x14ac:dyDescent="0.25">
      <c r="A173" s="2" t="s">
        <v>185</v>
      </c>
      <c r="B173" s="2" t="s">
        <v>103</v>
      </c>
      <c r="C173" s="2" t="s">
        <v>104</v>
      </c>
      <c r="D173" s="2">
        <v>442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41" t="s">
        <v>186</v>
      </c>
      <c r="C175" s="41"/>
      <c r="D175" s="41"/>
      <c r="E175" s="41"/>
      <c r="F175" s="41"/>
      <c r="G175" s="41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 t="s">
        <v>44</v>
      </c>
      <c r="C176" s="2" t="s">
        <v>45</v>
      </c>
      <c r="D176" s="2" t="s">
        <v>123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 t="s">
        <v>67</v>
      </c>
      <c r="C177" s="2" t="s">
        <v>49</v>
      </c>
      <c r="D177" s="2">
        <v>318</v>
      </c>
      <c r="E177" s="2"/>
      <c r="F177" s="8" t="s">
        <v>62</v>
      </c>
      <c r="G177" s="10" t="s">
        <v>187</v>
      </c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 t="s">
        <v>70</v>
      </c>
      <c r="C178" s="2" t="s">
        <v>49</v>
      </c>
      <c r="D178" s="2">
        <v>405</v>
      </c>
      <c r="E178" s="2"/>
      <c r="F178" s="11" t="s">
        <v>49</v>
      </c>
      <c r="G178" s="13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 t="s">
        <v>71</v>
      </c>
      <c r="C179" s="2" t="s">
        <v>49</v>
      </c>
      <c r="D179" s="2">
        <v>525</v>
      </c>
      <c r="E179" s="2"/>
      <c r="F179" s="11" t="s">
        <v>53</v>
      </c>
      <c r="G179" s="13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 t="s">
        <v>72</v>
      </c>
      <c r="C180" s="2" t="s">
        <v>53</v>
      </c>
      <c r="D180" s="2">
        <v>309</v>
      </c>
      <c r="E180" s="2"/>
      <c r="F180" s="14" t="s">
        <v>57</v>
      </c>
      <c r="G180" s="17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 t="s">
        <v>73</v>
      </c>
      <c r="C181" s="2" t="s">
        <v>53</v>
      </c>
      <c r="D181" s="2">
        <v>405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 t="s">
        <v>74</v>
      </c>
      <c r="C182" s="2" t="s">
        <v>53</v>
      </c>
      <c r="D182" s="2">
        <v>534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 t="s">
        <v>139</v>
      </c>
      <c r="C183" s="2" t="s">
        <v>57</v>
      </c>
      <c r="D183" s="2">
        <v>314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 t="s">
        <v>140</v>
      </c>
      <c r="C184" s="2" t="s">
        <v>57</v>
      </c>
      <c r="D184" s="2">
        <v>405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 t="s">
        <v>141</v>
      </c>
      <c r="C185" s="2" t="s">
        <v>57</v>
      </c>
      <c r="D185" s="2">
        <v>530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 t="s">
        <v>60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41" t="s">
        <v>188</v>
      </c>
      <c r="C187" s="41"/>
      <c r="D187" s="41"/>
      <c r="E187" s="41"/>
      <c r="F187" s="41"/>
      <c r="G187" s="41"/>
      <c r="H187" s="41"/>
      <c r="I187" s="41"/>
      <c r="J187" s="2"/>
      <c r="K187" s="2"/>
      <c r="L187" s="2"/>
      <c r="M187" s="2"/>
      <c r="N187" s="2"/>
    </row>
    <row r="188" spans="1:14" ht="15.75" x14ac:dyDescent="0.25">
      <c r="A188" s="2"/>
      <c r="B188" s="2" t="s">
        <v>161</v>
      </c>
      <c r="C188" s="2" t="s">
        <v>45</v>
      </c>
      <c r="D188" s="2" t="s">
        <v>123</v>
      </c>
      <c r="E188" s="2" t="s">
        <v>66</v>
      </c>
      <c r="F188" s="2"/>
      <c r="G188" s="8" t="s">
        <v>62</v>
      </c>
      <c r="H188" s="9" t="s">
        <v>68</v>
      </c>
      <c r="I188" s="10" t="s">
        <v>187</v>
      </c>
      <c r="J188" s="2"/>
      <c r="K188" s="2"/>
      <c r="L188" s="2"/>
      <c r="M188" s="2"/>
      <c r="N188" s="2"/>
    </row>
    <row r="189" spans="1:14" ht="15.75" x14ac:dyDescent="0.25">
      <c r="A189" s="2"/>
      <c r="B189" s="2" t="s">
        <v>162</v>
      </c>
      <c r="C189" s="2" t="s">
        <v>49</v>
      </c>
      <c r="D189" s="2">
        <v>318</v>
      </c>
      <c r="E189" s="2">
        <v>1</v>
      </c>
      <c r="F189" s="2"/>
      <c r="G189" s="11" t="s">
        <v>57</v>
      </c>
      <c r="H189" s="12">
        <v>1</v>
      </c>
      <c r="I189" s="13"/>
      <c r="J189" s="2"/>
      <c r="K189" s="2"/>
      <c r="L189" s="2"/>
      <c r="M189" s="2"/>
      <c r="N189" s="2"/>
    </row>
    <row r="190" spans="1:14" ht="15.75" x14ac:dyDescent="0.25">
      <c r="A190" s="2"/>
      <c r="B190" s="2" t="s">
        <v>163</v>
      </c>
      <c r="C190" s="2" t="s">
        <v>49</v>
      </c>
      <c r="D190" s="2">
        <v>405</v>
      </c>
      <c r="E190" s="2">
        <v>2</v>
      </c>
      <c r="F190" s="2"/>
      <c r="G190" s="11" t="s">
        <v>57</v>
      </c>
      <c r="H190" s="12">
        <v>2</v>
      </c>
      <c r="I190" s="13"/>
      <c r="J190" s="2"/>
      <c r="K190" s="2"/>
      <c r="L190" s="2"/>
      <c r="M190" s="2"/>
      <c r="N190" s="2"/>
    </row>
    <row r="191" spans="1:14" ht="15.75" x14ac:dyDescent="0.25">
      <c r="A191" s="2"/>
      <c r="B191" s="2" t="s">
        <v>164</v>
      </c>
      <c r="C191" s="2" t="s">
        <v>49</v>
      </c>
      <c r="D191" s="2">
        <v>525</v>
      </c>
      <c r="E191" s="2">
        <v>3</v>
      </c>
      <c r="F191" s="2"/>
      <c r="G191" s="11" t="s">
        <v>57</v>
      </c>
      <c r="H191" s="12">
        <v>3</v>
      </c>
      <c r="I191" s="13"/>
      <c r="J191" s="2"/>
      <c r="K191" s="2"/>
      <c r="L191" s="2"/>
      <c r="M191" s="2"/>
      <c r="N191" s="2"/>
    </row>
    <row r="192" spans="1:14" ht="15.75" x14ac:dyDescent="0.25">
      <c r="A192" s="2"/>
      <c r="B192" s="2" t="s">
        <v>165</v>
      </c>
      <c r="C192" s="2" t="s">
        <v>53</v>
      </c>
      <c r="D192" s="2">
        <v>309</v>
      </c>
      <c r="E192" s="2">
        <v>1</v>
      </c>
      <c r="F192" s="2"/>
      <c r="G192" s="11" t="s">
        <v>49</v>
      </c>
      <c r="H192" s="12">
        <v>1</v>
      </c>
      <c r="I192" s="13"/>
      <c r="J192" s="2"/>
      <c r="K192" s="2"/>
      <c r="L192" s="2"/>
      <c r="M192" s="2"/>
      <c r="N192" s="2"/>
    </row>
    <row r="193" spans="1:14" ht="15.75" x14ac:dyDescent="0.25">
      <c r="A193" s="2"/>
      <c r="B193" s="2" t="s">
        <v>166</v>
      </c>
      <c r="C193" s="2" t="s">
        <v>53</v>
      </c>
      <c r="D193" s="2">
        <v>405</v>
      </c>
      <c r="E193" s="2">
        <v>1</v>
      </c>
      <c r="F193" s="2"/>
      <c r="G193" s="11" t="s">
        <v>49</v>
      </c>
      <c r="H193" s="12">
        <v>2</v>
      </c>
      <c r="I193" s="13"/>
      <c r="J193" s="2"/>
      <c r="K193" s="2"/>
      <c r="L193" s="2"/>
      <c r="M193" s="2"/>
      <c r="N193" s="2"/>
    </row>
    <row r="194" spans="1:14" ht="15.75" x14ac:dyDescent="0.25">
      <c r="A194" s="2"/>
      <c r="B194" s="2" t="s">
        <v>167</v>
      </c>
      <c r="C194" s="2" t="s">
        <v>53</v>
      </c>
      <c r="D194" s="2">
        <v>534</v>
      </c>
      <c r="E194" s="2">
        <v>2</v>
      </c>
      <c r="F194" s="2"/>
      <c r="G194" s="11" t="s">
        <v>49</v>
      </c>
      <c r="H194" s="12">
        <v>3</v>
      </c>
      <c r="I194" s="13"/>
      <c r="J194" s="2"/>
      <c r="K194" s="2"/>
      <c r="L194" s="2"/>
      <c r="M194" s="2"/>
      <c r="N194" s="2"/>
    </row>
    <row r="195" spans="1:14" ht="15.75" x14ac:dyDescent="0.25">
      <c r="A195" s="2"/>
      <c r="B195" s="2" t="s">
        <v>168</v>
      </c>
      <c r="C195" s="2" t="s">
        <v>57</v>
      </c>
      <c r="D195" s="2">
        <v>314</v>
      </c>
      <c r="E195" s="2">
        <v>1</v>
      </c>
      <c r="F195" s="2"/>
      <c r="G195" s="11" t="s">
        <v>53</v>
      </c>
      <c r="H195" s="12">
        <v>1</v>
      </c>
      <c r="I195" s="13"/>
      <c r="J195" s="2"/>
      <c r="K195" s="2"/>
      <c r="L195" s="2"/>
      <c r="M195" s="2"/>
      <c r="N195" s="2"/>
    </row>
    <row r="196" spans="1:14" ht="15.75" x14ac:dyDescent="0.25">
      <c r="A196" s="2"/>
      <c r="B196" s="2" t="s">
        <v>169</v>
      </c>
      <c r="C196" s="2" t="s">
        <v>57</v>
      </c>
      <c r="D196" s="2">
        <v>405</v>
      </c>
      <c r="E196" s="2">
        <v>2</v>
      </c>
      <c r="F196" s="2"/>
      <c r="G196" s="11" t="s">
        <v>53</v>
      </c>
      <c r="H196" s="12">
        <v>2</v>
      </c>
      <c r="I196" s="13"/>
      <c r="J196" s="2"/>
      <c r="K196" s="2"/>
      <c r="L196" s="2"/>
      <c r="M196" s="2"/>
      <c r="N196" s="2"/>
    </row>
    <row r="197" spans="1:14" ht="15.75" x14ac:dyDescent="0.25">
      <c r="A197" s="2"/>
      <c r="B197" s="2" t="s">
        <v>170</v>
      </c>
      <c r="C197" s="2" t="s">
        <v>57</v>
      </c>
      <c r="D197" s="2">
        <v>530</v>
      </c>
      <c r="E197" s="2">
        <v>3</v>
      </c>
      <c r="F197" s="2"/>
      <c r="G197" s="11" t="s">
        <v>53</v>
      </c>
      <c r="H197" s="12">
        <v>3</v>
      </c>
      <c r="I197" s="13"/>
      <c r="J197" s="2"/>
      <c r="K197" s="2"/>
      <c r="L197" s="2"/>
      <c r="M197" s="2"/>
      <c r="N197" s="2"/>
    </row>
    <row r="198" spans="1:14" ht="15.75" x14ac:dyDescent="0.25">
      <c r="A198" s="2"/>
      <c r="B198" s="2" t="s">
        <v>171</v>
      </c>
      <c r="C198" s="2" t="s">
        <v>107</v>
      </c>
      <c r="D198" s="2">
        <v>195</v>
      </c>
      <c r="E198" s="2">
        <v>1</v>
      </c>
      <c r="F198" s="2"/>
      <c r="G198" s="11" t="s">
        <v>107</v>
      </c>
      <c r="H198" s="12">
        <v>1</v>
      </c>
      <c r="I198" s="13"/>
      <c r="J198" s="2"/>
      <c r="K198" s="2"/>
      <c r="L198" s="2"/>
      <c r="M198" s="2"/>
      <c r="N198" s="2"/>
    </row>
    <row r="199" spans="1:14" ht="15.75" x14ac:dyDescent="0.25">
      <c r="A199" s="2"/>
      <c r="B199" s="2" t="s">
        <v>172</v>
      </c>
      <c r="C199" s="2" t="s">
        <v>107</v>
      </c>
      <c r="D199" s="2">
        <v>205</v>
      </c>
      <c r="E199" s="2">
        <v>2</v>
      </c>
      <c r="F199" s="2"/>
      <c r="G199" s="11" t="s">
        <v>107</v>
      </c>
      <c r="H199" s="12">
        <v>2</v>
      </c>
      <c r="I199" s="13"/>
      <c r="J199" s="2"/>
      <c r="K199" s="2"/>
      <c r="L199" s="2"/>
      <c r="M199" s="2"/>
      <c r="N199" s="2"/>
    </row>
    <row r="200" spans="1:14" ht="15.75" x14ac:dyDescent="0.25">
      <c r="A200" s="2"/>
      <c r="B200" s="2" t="s">
        <v>173</v>
      </c>
      <c r="C200" s="2" t="s">
        <v>107</v>
      </c>
      <c r="D200" s="2">
        <v>395</v>
      </c>
      <c r="E200" s="2">
        <v>2</v>
      </c>
      <c r="F200" s="2"/>
      <c r="G200" s="14" t="s">
        <v>107</v>
      </c>
      <c r="H200" s="15">
        <v>3</v>
      </c>
      <c r="I200" s="17"/>
      <c r="J200" s="2"/>
      <c r="K200" s="2"/>
      <c r="L200" s="2"/>
      <c r="M200" s="2"/>
      <c r="N200" s="2"/>
    </row>
    <row r="201" spans="1:14" ht="15.75" x14ac:dyDescent="0.25">
      <c r="A201" s="2"/>
      <c r="B201" s="2" t="s">
        <v>174</v>
      </c>
      <c r="C201" s="2" t="s">
        <v>107</v>
      </c>
      <c r="D201" s="2">
        <v>195</v>
      </c>
      <c r="E201" s="2">
        <v>3</v>
      </c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41" t="s">
        <v>189</v>
      </c>
      <c r="B203" s="41"/>
      <c r="C203" s="41"/>
      <c r="D203" s="41"/>
      <c r="E203" s="41"/>
      <c r="F203" s="41"/>
      <c r="G203" s="41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 t="s">
        <v>190</v>
      </c>
      <c r="B204" s="2" t="s">
        <v>122</v>
      </c>
      <c r="C204" s="2" t="s">
        <v>45</v>
      </c>
      <c r="D204" s="2" t="s">
        <v>83</v>
      </c>
      <c r="E204" s="2" t="s">
        <v>123</v>
      </c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>
        <v>1</v>
      </c>
      <c r="B205" s="2" t="s">
        <v>126</v>
      </c>
      <c r="C205" s="2" t="s">
        <v>49</v>
      </c>
      <c r="D205" s="2" t="s">
        <v>89</v>
      </c>
      <c r="E205" s="2">
        <v>318</v>
      </c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>
        <v>2</v>
      </c>
      <c r="B206" s="2" t="s">
        <v>127</v>
      </c>
      <c r="C206" s="2" t="s">
        <v>49</v>
      </c>
      <c r="D206" s="2" t="s">
        <v>89</v>
      </c>
      <c r="E206" s="2">
        <v>405</v>
      </c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>
        <v>3</v>
      </c>
      <c r="B207" s="2" t="s">
        <v>128</v>
      </c>
      <c r="C207" s="2" t="s">
        <v>49</v>
      </c>
      <c r="D207" s="2" t="s">
        <v>89</v>
      </c>
      <c r="E207" s="2">
        <v>525</v>
      </c>
      <c r="F207" s="12" t="s">
        <v>191</v>
      </c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>
        <v>4</v>
      </c>
      <c r="B208" s="2" t="s">
        <v>129</v>
      </c>
      <c r="C208" s="2" t="s">
        <v>53</v>
      </c>
      <c r="D208" s="2"/>
      <c r="E208" s="2">
        <v>309</v>
      </c>
      <c r="F208" s="12" t="s">
        <v>161</v>
      </c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>
        <v>5</v>
      </c>
      <c r="B209" s="2" t="s">
        <v>130</v>
      </c>
      <c r="C209" s="2" t="s">
        <v>53</v>
      </c>
      <c r="D209" s="2"/>
      <c r="E209" s="2">
        <v>405</v>
      </c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>
        <v>6</v>
      </c>
      <c r="B210" s="2" t="s">
        <v>131</v>
      </c>
      <c r="C210" s="2" t="s">
        <v>53</v>
      </c>
      <c r="D210" s="2" t="s">
        <v>104</v>
      </c>
      <c r="E210" s="2">
        <v>534</v>
      </c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>
        <v>7</v>
      </c>
      <c r="B211" s="2" t="s">
        <v>132</v>
      </c>
      <c r="C211" s="2" t="s">
        <v>57</v>
      </c>
      <c r="D211" s="2"/>
      <c r="E211" s="2">
        <v>314</v>
      </c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>
        <v>8</v>
      </c>
      <c r="B212" s="2" t="s">
        <v>133</v>
      </c>
      <c r="C212" s="2" t="s">
        <v>57</v>
      </c>
      <c r="D212" s="2"/>
      <c r="E212" s="2">
        <v>405</v>
      </c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>
        <v>9</v>
      </c>
      <c r="B213" s="2" t="s">
        <v>134</v>
      </c>
      <c r="C213" s="2" t="s">
        <v>57</v>
      </c>
      <c r="D213" s="2"/>
      <c r="E213" s="2">
        <v>530</v>
      </c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>
        <v>10</v>
      </c>
      <c r="B214" s="2" t="s">
        <v>171</v>
      </c>
      <c r="C214" s="2" t="s">
        <v>107</v>
      </c>
      <c r="D214" s="2"/>
      <c r="E214" s="2">
        <v>195</v>
      </c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>
        <v>11</v>
      </c>
      <c r="B215" s="2" t="s">
        <v>172</v>
      </c>
      <c r="C215" s="2" t="s">
        <v>107</v>
      </c>
      <c r="D215" s="2"/>
      <c r="E215" s="2">
        <v>205</v>
      </c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>
        <v>12</v>
      </c>
      <c r="B216" s="2" t="s">
        <v>173</v>
      </c>
      <c r="C216" s="2" t="s">
        <v>107</v>
      </c>
      <c r="D216" s="2" t="s">
        <v>104</v>
      </c>
      <c r="E216" s="2">
        <v>395</v>
      </c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>
        <v>13</v>
      </c>
      <c r="B217" s="2" t="s">
        <v>174</v>
      </c>
      <c r="C217" s="2" t="s">
        <v>107</v>
      </c>
      <c r="D217" s="2" t="s">
        <v>89</v>
      </c>
      <c r="E217" s="2">
        <v>195</v>
      </c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>
        <v>14</v>
      </c>
      <c r="B218" s="2" t="s">
        <v>175</v>
      </c>
      <c r="C218" s="2" t="s">
        <v>107</v>
      </c>
      <c r="D218" s="2" t="s">
        <v>89</v>
      </c>
      <c r="E218" s="2">
        <v>205</v>
      </c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>
        <v>15</v>
      </c>
      <c r="B219" s="2" t="s">
        <v>176</v>
      </c>
      <c r="C219" s="2" t="s">
        <v>107</v>
      </c>
      <c r="D219" s="2" t="s">
        <v>89</v>
      </c>
      <c r="E219" s="2">
        <v>395</v>
      </c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>
        <v>16</v>
      </c>
      <c r="B220" s="2" t="s">
        <v>177</v>
      </c>
      <c r="C220" s="2" t="s">
        <v>103</v>
      </c>
      <c r="D220" s="2" t="s">
        <v>104</v>
      </c>
      <c r="E220" s="2">
        <v>251</v>
      </c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>
        <v>17</v>
      </c>
      <c r="B221" s="2" t="s">
        <v>178</v>
      </c>
      <c r="C221" s="2" t="s">
        <v>103</v>
      </c>
      <c r="D221" s="2" t="s">
        <v>104</v>
      </c>
      <c r="E221" s="2">
        <v>349</v>
      </c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>
        <v>18</v>
      </c>
      <c r="B222" s="2" t="s">
        <v>180</v>
      </c>
      <c r="C222" s="2" t="s">
        <v>103</v>
      </c>
      <c r="D222" s="2" t="s">
        <v>104</v>
      </c>
      <c r="E222" s="2">
        <v>479</v>
      </c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>
        <v>19</v>
      </c>
      <c r="B223" s="2" t="s">
        <v>182</v>
      </c>
      <c r="C223" s="2" t="s">
        <v>103</v>
      </c>
      <c r="D223" s="2"/>
      <c r="E223" s="2">
        <v>253</v>
      </c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>
        <v>20</v>
      </c>
      <c r="B224" s="2" t="s">
        <v>183</v>
      </c>
      <c r="C224" s="2" t="s">
        <v>103</v>
      </c>
      <c r="D224" s="2"/>
      <c r="E224" s="2">
        <v>413</v>
      </c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>
        <v>21</v>
      </c>
      <c r="B225" s="2" t="s">
        <v>184</v>
      </c>
      <c r="C225" s="2" t="s">
        <v>103</v>
      </c>
      <c r="D225" s="2" t="s">
        <v>104</v>
      </c>
      <c r="E225" s="2">
        <v>262</v>
      </c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>
        <v>22</v>
      </c>
      <c r="B226" s="2" t="s">
        <v>185</v>
      </c>
      <c r="C226" s="2" t="s">
        <v>103</v>
      </c>
      <c r="D226" s="2" t="s">
        <v>104</v>
      </c>
      <c r="E226" s="2">
        <v>442</v>
      </c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41" t="s">
        <v>192</v>
      </c>
      <c r="B229" s="41"/>
      <c r="C229" s="41"/>
      <c r="D229" s="41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 t="s">
        <v>44</v>
      </c>
      <c r="B230" s="2" t="s">
        <v>45</v>
      </c>
      <c r="C230" s="2" t="s">
        <v>193</v>
      </c>
      <c r="D230" s="2" t="s">
        <v>194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 t="s">
        <v>67</v>
      </c>
      <c r="B231" s="2" t="s">
        <v>49</v>
      </c>
      <c r="C231" s="2">
        <v>45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 t="s">
        <v>70</v>
      </c>
      <c r="B232" s="2" t="s">
        <v>49</v>
      </c>
      <c r="C232" s="2">
        <v>60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 t="s">
        <v>71</v>
      </c>
      <c r="B233" s="2" t="s">
        <v>49</v>
      </c>
      <c r="C233" s="2">
        <v>80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 t="s">
        <v>72</v>
      </c>
      <c r="B234" s="2" t="s">
        <v>53</v>
      </c>
      <c r="C234" s="2">
        <v>39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 t="s">
        <v>73</v>
      </c>
      <c r="B235" s="2" t="s">
        <v>53</v>
      </c>
      <c r="C235" s="2">
        <v>58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 t="s">
        <v>74</v>
      </c>
      <c r="B236" s="2" t="s">
        <v>53</v>
      </c>
      <c r="C236" s="2">
        <v>78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 t="s">
        <v>139</v>
      </c>
      <c r="B237" s="2" t="s">
        <v>57</v>
      </c>
      <c r="C237" s="2">
        <v>44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 t="s">
        <v>140</v>
      </c>
      <c r="B238" s="2" t="s">
        <v>57</v>
      </c>
      <c r="C238" s="2">
        <v>59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 t="s">
        <v>141</v>
      </c>
      <c r="B239" s="2" t="s">
        <v>57</v>
      </c>
      <c r="C239" s="2">
        <v>79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 t="s">
        <v>60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87:I187"/>
    <mergeCell ref="A203:G203"/>
    <mergeCell ref="A229:D229"/>
    <mergeCell ref="A127:E127"/>
    <mergeCell ref="A138:D138"/>
    <mergeCell ref="F138:I138"/>
    <mergeCell ref="A150:F150"/>
    <mergeCell ref="H150:N150"/>
    <mergeCell ref="B175:G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Payroll</vt:lpstr>
      <vt:lpstr>Loans</vt:lpstr>
      <vt:lpstr>Student Roster</vt:lpstr>
      <vt:lpstr>Credit Card</vt:lpstr>
      <vt:lpstr>Function</vt:lpstr>
      <vt:lpstr>Payroll!Print_Area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skiles</dc:creator>
  <cp:lastModifiedBy>Ryan skiles</cp:lastModifiedBy>
  <dcterms:created xsi:type="dcterms:W3CDTF">2022-10-20T00:18:29Z</dcterms:created>
  <dcterms:modified xsi:type="dcterms:W3CDTF">2022-10-27T21:28:58Z</dcterms:modified>
</cp:coreProperties>
</file>